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172B4280-2223-4E7D-B5C4-34A94ABA0E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2" r:id="rId1"/>
    <sheet name="Лист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2" l="1"/>
  <c r="I54" i="2"/>
  <c r="H55" i="2"/>
  <c r="J55" i="2"/>
  <c r="F33" i="2" l="1"/>
  <c r="C7" i="2"/>
  <c r="D7" i="2"/>
  <c r="E7" i="2"/>
  <c r="F39" i="2"/>
  <c r="F21" i="2"/>
  <c r="H11" i="2"/>
  <c r="J77" i="2" l="1"/>
  <c r="J66" i="2"/>
  <c r="J69" i="2"/>
  <c r="J70" i="2"/>
  <c r="J64" i="2"/>
  <c r="J65" i="2"/>
  <c r="J58" i="2"/>
  <c r="J60" i="2"/>
  <c r="J61" i="2"/>
  <c r="J51" i="2"/>
  <c r="J52" i="2"/>
  <c r="J44" i="2"/>
  <c r="J45" i="2"/>
  <c r="J46" i="2"/>
  <c r="J47" i="2"/>
  <c r="J48" i="2"/>
  <c r="J39" i="2"/>
  <c r="J40" i="2"/>
  <c r="J41" i="2"/>
  <c r="J33" i="2"/>
  <c r="J34" i="2"/>
  <c r="J35" i="2"/>
  <c r="J36" i="2"/>
  <c r="J26" i="2"/>
  <c r="J27" i="2"/>
  <c r="J28" i="2"/>
  <c r="J29" i="2"/>
  <c r="J30" i="2"/>
  <c r="J23" i="2"/>
  <c r="J21" i="2"/>
  <c r="J22" i="2"/>
  <c r="J17" i="2"/>
  <c r="J18" i="2"/>
  <c r="H77" i="2"/>
  <c r="H70" i="2"/>
  <c r="H69" i="2"/>
  <c r="H64" i="2"/>
  <c r="H65" i="2"/>
  <c r="H66" i="2"/>
  <c r="H58" i="2"/>
  <c r="H60" i="2"/>
  <c r="H61" i="2"/>
  <c r="H51" i="2"/>
  <c r="H52" i="2"/>
  <c r="H44" i="2"/>
  <c r="H45" i="2"/>
  <c r="H46" i="2"/>
  <c r="H47" i="2"/>
  <c r="H48" i="2"/>
  <c r="H39" i="2"/>
  <c r="H40" i="2"/>
  <c r="H41" i="2"/>
  <c r="H33" i="2"/>
  <c r="H34" i="2"/>
  <c r="H35" i="2"/>
  <c r="H36" i="2"/>
  <c r="H26" i="2"/>
  <c r="H27" i="2"/>
  <c r="H28" i="2"/>
  <c r="H29" i="2"/>
  <c r="H30" i="2"/>
  <c r="H23" i="2"/>
  <c r="H21" i="2"/>
  <c r="H22" i="2"/>
  <c r="H17" i="2"/>
  <c r="H18" i="2"/>
  <c r="H13" i="2"/>
  <c r="H14" i="2"/>
  <c r="H8" i="2"/>
  <c r="H9" i="2"/>
  <c r="H10" i="2"/>
  <c r="F77" i="2"/>
  <c r="F69" i="2"/>
  <c r="F70" i="2"/>
  <c r="F64" i="2"/>
  <c r="F65" i="2"/>
  <c r="F66" i="2"/>
  <c r="F58" i="2"/>
  <c r="F59" i="2"/>
  <c r="F60" i="2"/>
  <c r="F61" i="2"/>
  <c r="F51" i="2"/>
  <c r="F52" i="2"/>
  <c r="F44" i="2"/>
  <c r="F45" i="2"/>
  <c r="F46" i="2"/>
  <c r="F47" i="2"/>
  <c r="F48" i="2"/>
  <c r="F40" i="2"/>
  <c r="F41" i="2"/>
  <c r="F34" i="2"/>
  <c r="F35" i="2"/>
  <c r="F36" i="2"/>
  <c r="F26" i="2"/>
  <c r="F27" i="2"/>
  <c r="F28" i="2"/>
  <c r="F29" i="2"/>
  <c r="F30" i="2"/>
  <c r="F22" i="2"/>
  <c r="F23" i="2"/>
  <c r="F17" i="2"/>
  <c r="F18" i="2"/>
  <c r="F14" i="2"/>
  <c r="F11" i="2"/>
  <c r="F8" i="2"/>
  <c r="F9" i="2"/>
  <c r="F10" i="2"/>
  <c r="J13" i="2"/>
  <c r="J14" i="2"/>
  <c r="J11" i="2"/>
  <c r="J8" i="2"/>
  <c r="J9" i="2"/>
  <c r="J10" i="2"/>
  <c r="C25" i="2" l="1"/>
  <c r="C20" i="2"/>
  <c r="C16" i="2"/>
  <c r="I72" i="2" l="1"/>
  <c r="I68" i="2"/>
  <c r="I63" i="2"/>
  <c r="I57" i="2"/>
  <c r="I50" i="2"/>
  <c r="I43" i="2"/>
  <c r="I38" i="2"/>
  <c r="I32" i="2"/>
  <c r="I25" i="2"/>
  <c r="I20" i="2"/>
  <c r="I16" i="2"/>
  <c r="I7" i="2"/>
  <c r="G72" i="2"/>
  <c r="G68" i="2"/>
  <c r="G57" i="2"/>
  <c r="G54" i="2"/>
  <c r="G50" i="2"/>
  <c r="G43" i="2"/>
  <c r="G38" i="2"/>
  <c r="G32" i="2"/>
  <c r="G25" i="2"/>
  <c r="G20" i="2"/>
  <c r="G16" i="2"/>
  <c r="D72" i="2"/>
  <c r="E72" i="2"/>
  <c r="D68" i="2"/>
  <c r="E68" i="2"/>
  <c r="D63" i="2"/>
  <c r="E63" i="2"/>
  <c r="D57" i="2"/>
  <c r="E57" i="2"/>
  <c r="D54" i="2"/>
  <c r="E54" i="2"/>
  <c r="D50" i="2"/>
  <c r="E50" i="2"/>
  <c r="D43" i="2"/>
  <c r="E43" i="2"/>
  <c r="D38" i="2"/>
  <c r="E38" i="2"/>
  <c r="D32" i="2"/>
  <c r="E32" i="2"/>
  <c r="D25" i="2"/>
  <c r="E25" i="2"/>
  <c r="D20" i="2"/>
  <c r="E20" i="2"/>
  <c r="E16" i="2"/>
  <c r="D16" i="2"/>
  <c r="H54" i="2" l="1"/>
  <c r="J54" i="2"/>
  <c r="F68" i="2"/>
  <c r="J68" i="2"/>
  <c r="H68" i="2"/>
  <c r="H63" i="2"/>
  <c r="J63" i="2"/>
  <c r="F63" i="2"/>
  <c r="H57" i="2"/>
  <c r="J57" i="2"/>
  <c r="F57" i="2"/>
  <c r="J50" i="2"/>
  <c r="H50" i="2"/>
  <c r="F50" i="2"/>
  <c r="H43" i="2"/>
  <c r="J43" i="2"/>
  <c r="F43" i="2"/>
  <c r="J38" i="2"/>
  <c r="H38" i="2"/>
  <c r="F38" i="2"/>
  <c r="J32" i="2"/>
  <c r="H32" i="2"/>
  <c r="F32" i="2"/>
  <c r="J25" i="2"/>
  <c r="H25" i="2"/>
  <c r="F25" i="2"/>
  <c r="F20" i="2"/>
  <c r="H20" i="2"/>
  <c r="J20" i="2"/>
  <c r="J16" i="2"/>
  <c r="H16" i="2"/>
  <c r="F16" i="2"/>
  <c r="I76" i="2"/>
  <c r="C43" i="2"/>
  <c r="C72" i="2"/>
  <c r="C68" i="2"/>
  <c r="C63" i="2"/>
  <c r="C57" i="2"/>
  <c r="C54" i="2"/>
  <c r="C50" i="2"/>
  <c r="C38" i="2"/>
  <c r="C32" i="2"/>
  <c r="I78" i="2" l="1"/>
  <c r="C76" i="2"/>
  <c r="H102" i="3" l="1"/>
  <c r="G102" i="3"/>
  <c r="E102" i="3"/>
  <c r="D102" i="3"/>
  <c r="C102" i="3"/>
  <c r="H99" i="3"/>
  <c r="G99" i="3"/>
  <c r="E99" i="3"/>
  <c r="D99" i="3"/>
  <c r="C99" i="3"/>
  <c r="H94" i="3"/>
  <c r="G94" i="3"/>
  <c r="E94" i="3"/>
  <c r="D94" i="3"/>
  <c r="C94" i="3"/>
  <c r="H88" i="3"/>
  <c r="G88" i="3"/>
  <c r="E88" i="3"/>
  <c r="D88" i="3"/>
  <c r="C88" i="3"/>
  <c r="H81" i="3"/>
  <c r="G81" i="3"/>
  <c r="E81" i="3"/>
  <c r="D81" i="3"/>
  <c r="C81" i="3"/>
  <c r="H72" i="3"/>
  <c r="G72" i="3"/>
  <c r="E72" i="3"/>
  <c r="D72" i="3"/>
  <c r="C72" i="3"/>
  <c r="H66" i="3"/>
  <c r="G66" i="3"/>
  <c r="E66" i="3"/>
  <c r="D66" i="3"/>
  <c r="C66" i="3"/>
  <c r="H55" i="3"/>
  <c r="G55" i="3"/>
  <c r="E55" i="3"/>
  <c r="D55" i="3"/>
  <c r="C55" i="3"/>
  <c r="H49" i="3"/>
  <c r="G49" i="3"/>
  <c r="E49" i="3"/>
  <c r="D49" i="3"/>
  <c r="C49" i="3"/>
  <c r="H42" i="3"/>
  <c r="G42" i="3"/>
  <c r="E42" i="3"/>
  <c r="D42" i="3"/>
  <c r="C42" i="3"/>
  <c r="H29" i="3"/>
  <c r="G29" i="3"/>
  <c r="E29" i="3"/>
  <c r="D29" i="3"/>
  <c r="C29" i="3"/>
  <c r="H24" i="3"/>
  <c r="G24" i="3"/>
  <c r="E24" i="3"/>
  <c r="D24" i="3"/>
  <c r="C24" i="3"/>
  <c r="H20" i="3"/>
  <c r="G20" i="3"/>
  <c r="E20" i="3"/>
  <c r="D20" i="3"/>
  <c r="C20" i="3"/>
  <c r="H7" i="3"/>
  <c r="G7" i="3"/>
  <c r="E7" i="3"/>
  <c r="D7" i="3"/>
  <c r="C7" i="3"/>
  <c r="D107" i="3" l="1"/>
  <c r="H107" i="3"/>
  <c r="C107" i="3"/>
  <c r="G107" i="3"/>
  <c r="E107" i="3"/>
  <c r="G7" i="2" l="1"/>
  <c r="G76" i="2" l="1"/>
  <c r="J76" i="2" s="1"/>
  <c r="J7" i="2"/>
  <c r="H7" i="2"/>
  <c r="G78" i="2" l="1"/>
  <c r="J78" i="2" s="1"/>
  <c r="E76" i="2"/>
  <c r="H76" i="2" s="1"/>
  <c r="D76" i="2" l="1"/>
  <c r="F76" i="2" s="1"/>
  <c r="F7" i="2"/>
  <c r="E78" i="2"/>
  <c r="H78" i="2" s="1"/>
  <c r="D78" i="2" l="1"/>
  <c r="F78" i="2" s="1"/>
  <c r="C78" i="2"/>
</calcChain>
</file>

<file path=xl/sharedStrings.xml><?xml version="1.0" encoding="utf-8"?>
<sst xmlns="http://schemas.openxmlformats.org/spreadsheetml/2006/main" count="310" uniqueCount="197">
  <si>
    <t>Наименование разделов, подразделов</t>
  </si>
  <si>
    <t xml:space="preserve">Код
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</si>
  <si>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</si>
  <si>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</si>
  <si>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</si>
  <si>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</si>
  <si>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</si>
  <si>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</si>
  <si>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</si>
  <si>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</si>
  <si>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</si>
  <si>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</si>
  <si>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</si>
  <si>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</si>
  <si>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</si>
  <si>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</si>
  <si>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</si>
  <si>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</si>
  <si>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</si>
  <si>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</si>
  <si>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</si>
  <si>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Топливно-энергетический комплекс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</si>
  <si>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</si>
  <si>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</si>
  <si>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</si>
  <si>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</si>
  <si>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</si>
  <si>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</si>
  <si>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</si>
  <si>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</si>
  <si>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</si>
  <si>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</si>
  <si>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</si>
  <si>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</si>
  <si>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жилищно-коммунального хозяйства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</si>
  <si>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</si>
  <si>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</si>
  <si>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</si>
  <si>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</si>
  <si>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</si>
  <si>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</si>
  <si>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</si>
  <si>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</si>
  <si>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</si>
  <si>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</si>
  <si>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образование</t>
  </si>
  <si>
    <t>Молодежная политика</t>
  </si>
  <si>
    <t>Другие вопросы в области образования</t>
  </si>
  <si>
    <t>Культура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</si>
  <si>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</si>
  <si>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</si>
  <si>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</si>
  <si>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</si>
  <si>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</si>
  <si>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</si>
  <si>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</si>
  <si>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</si>
  <si>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</si>
  <si>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</si>
  <si>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</si>
  <si>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</si>
  <si>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</si>
  <si>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</si>
  <si>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</si>
  <si>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</si>
  <si>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</si>
  <si>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</si>
  <si>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</si>
  <si>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</si>
  <si>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</si>
  <si>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</si>
  <si>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</si>
  <si>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</si>
  <si>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</si>
  <si>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</si>
  <si>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</si>
  <si>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</si>
  <si>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 РАСХОДОВ</t>
  </si>
  <si>
    <t>0100</t>
  </si>
  <si>
    <t>0102</t>
  </si>
  <si>
    <t>0103</t>
  </si>
  <si>
    <t>0104</t>
  </si>
  <si>
    <t>0105</t>
  </si>
  <si>
    <t>0106</t>
  </si>
  <si>
    <t>0107</t>
  </si>
  <si>
    <t>0110</t>
  </si>
  <si>
    <t>0111</t>
  </si>
  <si>
    <t>0112</t>
  </si>
  <si>
    <t>0113</t>
  </si>
  <si>
    <t>0200</t>
  </si>
  <si>
    <t>0203</t>
  </si>
  <si>
    <t>0204</t>
  </si>
  <si>
    <t>0300</t>
  </si>
  <si>
    <t>0309</t>
  </si>
  <si>
    <t>0310</t>
  </si>
  <si>
    <t>0314</t>
  </si>
  <si>
    <t>0400</t>
  </si>
  <si>
    <t>0401</t>
  </si>
  <si>
    <t>0402</t>
  </si>
  <si>
    <t>0404</t>
  </si>
  <si>
    <t>0405</t>
  </si>
  <si>
    <t>0406</t>
  </si>
  <si>
    <t>0407</t>
  </si>
  <si>
    <t>0408</t>
  </si>
  <si>
    <t>0409</t>
  </si>
  <si>
    <t>0410</t>
  </si>
  <si>
    <t>0412</t>
  </si>
  <si>
    <t>0500</t>
  </si>
  <si>
    <t>0501</t>
  </si>
  <si>
    <t>0502</t>
  </si>
  <si>
    <t>0503</t>
  </si>
  <si>
    <t>0504</t>
  </si>
  <si>
    <t>0505</t>
  </si>
  <si>
    <t>0600</t>
  </si>
  <si>
    <t>0603</t>
  </si>
  <si>
    <t>0605</t>
  </si>
  <si>
    <t>0700</t>
  </si>
  <si>
    <t>0701</t>
  </si>
  <si>
    <t>0702</t>
  </si>
  <si>
    <t>0703</t>
  </si>
  <si>
    <t>0704</t>
  </si>
  <si>
    <t>0705</t>
  </si>
  <si>
    <t>0706</t>
  </si>
  <si>
    <t>0707</t>
  </si>
  <si>
    <t>0709</t>
  </si>
  <si>
    <t>0800</t>
  </si>
  <si>
    <t>0801</t>
  </si>
  <si>
    <t>0804</t>
  </si>
  <si>
    <t>0900</t>
  </si>
  <si>
    <t>0901</t>
  </si>
  <si>
    <t>0902</t>
  </si>
  <si>
    <t>0904</t>
  </si>
  <si>
    <t>0905</t>
  </si>
  <si>
    <t>0906</t>
  </si>
  <si>
    <t>0908</t>
  </si>
  <si>
    <t>0909</t>
  </si>
  <si>
    <t>1000</t>
  </si>
  <si>
    <t>1001</t>
  </si>
  <si>
    <t>1002</t>
  </si>
  <si>
    <t>1003</t>
  </si>
  <si>
    <t>1004</t>
  </si>
  <si>
    <t>1006</t>
  </si>
  <si>
    <t>1100</t>
  </si>
  <si>
    <t>1101</t>
  </si>
  <si>
    <t>1102</t>
  </si>
  <si>
    <t>1103</t>
  </si>
  <si>
    <t>1105</t>
  </si>
  <si>
    <t>1200</t>
  </si>
  <si>
    <t>1201</t>
  </si>
  <si>
    <t>1202</t>
  </si>
  <si>
    <t>1204</t>
  </si>
  <si>
    <t>1300</t>
  </si>
  <si>
    <t>1301</t>
  </si>
  <si>
    <t>1400</t>
  </si>
  <si>
    <t>1401</t>
  </si>
  <si>
    <t>1402</t>
  </si>
  <si>
    <t>1403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</si>
  <si>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</si>
  <si>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культуры, кинематографии</t>
  </si>
  <si>
    <t>Культура, кинематография</t>
  </si>
  <si>
    <t>Межбюджетные трансферты общего характера бюджетам бюджетной системы Российской Федерации</t>
  </si>
  <si>
    <t>Международные отношения и международное сотрудничество</t>
  </si>
  <si>
    <t>0108</t>
  </si>
  <si>
    <t>0411</t>
  </si>
  <si>
    <t>Прикладные научные исследования в области национальной экономики</t>
  </si>
  <si>
    <t>Кинематография</t>
  </si>
  <si>
    <t>0802</t>
  </si>
  <si>
    <t>Прикладные научные исследования в области культуры, кинематографии</t>
  </si>
  <si>
    <t>0803</t>
  </si>
  <si>
    <t>Прикладные научные исследования в области образования</t>
  </si>
  <si>
    <t>0708</t>
  </si>
  <si>
    <t>Cведения о расходах бюджета Московской области по разделам и подразделам классификации расходов на 2020 год и плановый период 2021 и 2022 годов в сравнении с ожидаемым исполнением за 2019 год и отчетом за 2018 год</t>
  </si>
  <si>
    <t>2018 год (отчет)</t>
  </si>
  <si>
    <t>0602</t>
  </si>
  <si>
    <t>Сбор, удаление отходов и очистка сточных вод</t>
  </si>
  <si>
    <t>0604</t>
  </si>
  <si>
    <t>Прикладные научные исследования в области охраны окружающей среды</t>
  </si>
  <si>
    <t xml:space="preserve">2019 год Уточнение бюджета №5  от 07.10.2019 N 185/2019-ОЗ) 
</t>
  </si>
  <si>
    <t>Закон</t>
  </si>
  <si>
    <t>2020 год</t>
  </si>
  <si>
    <t>2021 год</t>
  </si>
  <si>
    <t>2022 год</t>
  </si>
  <si>
    <t xml:space="preserve">Условно утвержденные расходы 
</t>
  </si>
  <si>
    <t xml:space="preserve">ВСЕГО РАСХОДОВ
</t>
  </si>
  <si>
    <t>(тыс. руб.)</t>
  </si>
  <si>
    <t>Дошкольное образование детей</t>
  </si>
  <si>
    <t>Проект, тыс. руб.</t>
  </si>
  <si>
    <t>Проект, тыс. руб</t>
  </si>
  <si>
    <t>% к 2025 году</t>
  </si>
  <si>
    <t xml:space="preserve">План на 2027 год </t>
  </si>
  <si>
    <t>% к 2026 году</t>
  </si>
  <si>
    <t>Cведения о расходах бюджета Талдомского городского округа по разделам и подразделам классификации расходов на 2026 год и плановый период 2027 и 2028 годов в сравнении с ожидаемым исполнением за 2025 год и отчетом за 2024 год</t>
  </si>
  <si>
    <t>План на 2026 год</t>
  </si>
  <si>
    <t xml:space="preserve">План на 2028 год </t>
  </si>
  <si>
    <t>% к 2027 году</t>
  </si>
  <si>
    <t xml:space="preserve">Ожидаемое исполнение 2025 года, тыс. руб. 
</t>
  </si>
  <si>
    <t>2024 год (отчет),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</si>
</sst>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р_."/>
    <numFmt numFmtId="165" formatCode="&quot;&quot;###,##0.00"/>
    <numFmt numFmtId="166" formatCode="[&gt;=0.5]#,##0.000,;[Red][&lt;=-0.5]\-#,##0.000,;#,##0.000,"/>
    <numFmt numFmtId="167" formatCode="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  <charset val="204"/>
    </font>
    <font>
      <sz val="12"/>
      <name val="Arial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11" fillId="0" borderId="19" xfId="1" applyFont="1" applyBorder="1" applyAlignment="1">
      <alignment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justify" vertical="center" wrapText="1"/>
    </xf>
    <xf numFmtId="164" fontId="6" fillId="0" borderId="21" xfId="0" applyNumberFormat="1" applyFont="1" applyBorder="1" applyAlignment="1">
      <alignment horizontal="left" vertical="center" wrapText="1"/>
    </xf>
    <xf numFmtId="49" fontId="6" fillId="0" borderId="22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9" fillId="3" borderId="2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4" fontId="0" fillId="3" borderId="0" xfId="0" applyNumberFormat="1" applyFill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/>
    <xf numFmtId="4" fontId="15" fillId="0" borderId="1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4" fontId="9" fillId="0" borderId="30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horizontal="left" vertical="center" wrapText="1"/>
    </xf>
    <xf numFmtId="4" fontId="8" fillId="0" borderId="7" xfId="0" applyNumberFormat="1" applyFont="1" applyBorder="1" applyAlignment="1">
      <alignment horizontal="center" vertical="center"/>
    </xf>
    <xf numFmtId="4" fontId="9" fillId="4" borderId="29" xfId="0" applyNumberFormat="1" applyFont="1" applyFill="1" applyBorder="1" applyAlignment="1">
      <alignment horizontal="center" vertical="center"/>
    </xf>
    <xf numFmtId="164" fontId="6" fillId="0" borderId="26" xfId="0" applyNumberFormat="1" applyFont="1" applyBorder="1" applyAlignment="1">
      <alignment horizontal="left" vertical="center" wrapText="1"/>
    </xf>
    <xf numFmtId="49" fontId="6" fillId="0" borderId="27" xfId="0" applyNumberFormat="1" applyFont="1" applyBorder="1" applyAlignment="1">
      <alignment horizontal="center" vertical="center"/>
    </xf>
    <xf numFmtId="4" fontId="9" fillId="0" borderId="27" xfId="0" applyNumberFormat="1" applyFont="1" applyBorder="1" applyAlignment="1">
      <alignment horizontal="center" vertical="center"/>
    </xf>
    <xf numFmtId="4" fontId="15" fillId="0" borderId="29" xfId="0" applyNumberFormat="1" applyFont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165" fontId="18" fillId="0" borderId="35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166" fontId="12" fillId="4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3" fillId="4" borderId="22" xfId="0" applyFont="1" applyFill="1" applyBorder="1" applyAlignment="1">
      <alignment horizontal="center" vertical="top" wrapText="1"/>
    </xf>
    <xf numFmtId="4" fontId="10" fillId="4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4" fontId="8" fillId="4" borderId="7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 wrapText="1"/>
    </xf>
    <xf numFmtId="4" fontId="12" fillId="0" borderId="27" xfId="0" applyNumberFormat="1" applyFont="1" applyBorder="1" applyAlignment="1">
      <alignment horizontal="center" vertical="center"/>
    </xf>
    <xf numFmtId="4" fontId="16" fillId="4" borderId="0" xfId="0" applyNumberFormat="1" applyFont="1" applyFill="1" applyAlignment="1">
      <alignment horizontal="center" vertical="center"/>
    </xf>
    <xf numFmtId="166" fontId="19" fillId="4" borderId="36" xfId="0" applyNumberFormat="1" applyFont="1" applyFill="1" applyBorder="1" applyAlignment="1">
      <alignment horizontal="center" vertical="center"/>
    </xf>
    <xf numFmtId="166" fontId="16" fillId="4" borderId="1" xfId="0" applyNumberFormat="1" applyFont="1" applyFill="1" applyBorder="1" applyAlignment="1">
      <alignment horizontal="center" vertical="center"/>
    </xf>
    <xf numFmtId="166" fontId="18" fillId="4" borderId="35" xfId="0" applyNumberFormat="1" applyFont="1" applyFill="1" applyBorder="1" applyAlignment="1">
      <alignment horizontal="center" vertical="center" wrapText="1"/>
    </xf>
    <xf numFmtId="165" fontId="18" fillId="4" borderId="35" xfId="0" applyNumberFormat="1" applyFont="1" applyFill="1" applyBorder="1" applyAlignment="1">
      <alignment horizontal="center" vertical="center" wrapText="1"/>
    </xf>
    <xf numFmtId="166" fontId="19" fillId="4" borderId="37" xfId="0" applyNumberFormat="1" applyFont="1" applyFill="1" applyBorder="1" applyAlignment="1">
      <alignment horizontal="center" vertical="center"/>
    </xf>
    <xf numFmtId="166" fontId="12" fillId="4" borderId="27" xfId="0" applyNumberFormat="1" applyFont="1" applyFill="1" applyBorder="1" applyAlignment="1">
      <alignment horizontal="center" vertical="center"/>
    </xf>
    <xf numFmtId="4" fontId="16" fillId="4" borderId="7" xfId="0" applyNumberFormat="1" applyFont="1" applyFill="1" applyBorder="1" applyAlignment="1">
      <alignment horizontal="center" vertical="center"/>
    </xf>
    <xf numFmtId="167" fontId="9" fillId="4" borderId="1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38" xfId="0" applyFill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3" xfId="0" applyBorder="1" applyAlignment="1">
      <alignment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4" fontId="17" fillId="4" borderId="9" xfId="0" applyNumberFormat="1" applyFont="1" applyFill="1" applyBorder="1" applyAlignment="1">
      <alignment horizontal="center" vertical="top" wrapText="1"/>
    </xf>
    <xf numFmtId="4" fontId="17" fillId="4" borderId="7" xfId="0" applyNumberFormat="1" applyFont="1" applyFill="1" applyBorder="1" applyAlignment="1">
      <alignment horizontal="center" vertical="top" wrapText="1"/>
    </xf>
    <xf numFmtId="4" fontId="17" fillId="4" borderId="27" xfId="0" applyNumberFormat="1" applyFont="1" applyFill="1" applyBorder="1" applyAlignment="1">
      <alignment horizontal="center" vertical="top" wrapText="1"/>
    </xf>
    <xf numFmtId="4" fontId="20" fillId="0" borderId="9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4" fontId="20" fillId="0" borderId="27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3" borderId="9" xfId="0" applyNumberFormat="1" applyFont="1" applyFill="1" applyBorder="1" applyAlignment="1">
      <alignment horizontal="center" vertical="top" wrapText="1"/>
    </xf>
    <xf numFmtId="4" fontId="2" fillId="3" borderId="7" xfId="0" applyNumberFormat="1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6" fillId="0" borderId="28" xfId="0" applyNumberFormat="1" applyFont="1" applyBorder="1" applyAlignment="1">
      <alignment horizontal="left" wrapText="1"/>
    </xf>
    <xf numFmtId="0" fontId="0" fillId="0" borderId="29" xfId="0" applyBorder="1" applyAlignment="1">
      <alignment horizontal="center"/>
    </xf>
    <xf numFmtId="166" fontId="12" fillId="4" borderId="29" xfId="0" applyNumberFormat="1" applyFont="1" applyFill="1" applyBorder="1" applyAlignment="1">
      <alignment horizontal="center"/>
    </xf>
    <xf numFmtId="167" fontId="17" fillId="4" borderId="29" xfId="0" applyNumberFormat="1" applyFont="1" applyFill="1" applyBorder="1" applyAlignment="1">
      <alignment horizontal="center"/>
    </xf>
    <xf numFmtId="167" fontId="9" fillId="4" borderId="29" xfId="0" applyNumberFormat="1" applyFont="1" applyFill="1" applyBorder="1" applyAlignment="1">
      <alignment horizontal="center"/>
    </xf>
    <xf numFmtId="4" fontId="15" fillId="4" borderId="29" xfId="0" applyNumberFormat="1" applyFont="1" applyFill="1" applyBorder="1" applyAlignment="1">
      <alignment horizontal="center"/>
    </xf>
    <xf numFmtId="4" fontId="9" fillId="4" borderId="30" xfId="0" applyNumberFormat="1" applyFont="1" applyFill="1" applyBorder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8"/>
  <sheetViews>
    <sheetView tabSelected="1" zoomScale="90" zoomScaleNormal="90" workbookViewId="0">
      <pane ySplit="5" topLeftCell="A61" activePane="bottomLeft" state="frozen"/>
      <selection pane="bottomLeft" activeCell="C81" sqref="C81"/>
    </sheetView>
  </sheetViews>
  <sheetFormatPr defaultColWidth="9.140625" defaultRowHeight="15" x14ac:dyDescent="0.25"/>
  <cols>
    <col min="1" max="1" width="30" style="1" customWidth="1"/>
    <col min="2" max="2" width="7.28515625" style="2" customWidth="1"/>
    <col min="3" max="3" width="19.140625" style="66" customWidth="1"/>
    <col min="4" max="4" width="20.28515625" style="61" customWidth="1"/>
    <col min="5" max="5" width="12.85546875" style="2" customWidth="1"/>
    <col min="6" max="6" width="13.7109375" style="2" customWidth="1"/>
    <col min="7" max="7" width="12.5703125" style="55" customWidth="1"/>
    <col min="8" max="8" width="9.7109375" style="2" customWidth="1"/>
    <col min="9" max="9" width="12.28515625" style="55" customWidth="1"/>
    <col min="10" max="10" width="12.42578125" style="2" customWidth="1"/>
    <col min="11" max="11" width="10.5703125" style="1" customWidth="1"/>
    <col min="12" max="12" width="10.85546875" style="1" customWidth="1"/>
    <col min="13" max="13" width="11.28515625" style="1" customWidth="1"/>
    <col min="14" max="16384" width="9.140625" style="1"/>
  </cols>
  <sheetData>
    <row r="1" spans="1:24" ht="39.6" customHeight="1" x14ac:dyDescent="0.25">
      <c r="A1" s="85" t="s">
        <v>191</v>
      </c>
      <c r="B1" s="85"/>
      <c r="C1" s="85"/>
      <c r="D1" s="85"/>
      <c r="E1" s="85"/>
      <c r="F1" s="85"/>
      <c r="G1" s="85"/>
      <c r="H1" s="85"/>
      <c r="I1" s="85"/>
      <c r="J1" s="85"/>
    </row>
    <row r="2" spans="1:24" ht="15.75" thickBot="1" x14ac:dyDescent="0.3">
      <c r="J2" s="14" t="s">
        <v>184</v>
      </c>
    </row>
    <row r="3" spans="1:24" ht="14.45" customHeight="1" x14ac:dyDescent="0.25">
      <c r="A3" s="97" t="s">
        <v>0</v>
      </c>
      <c r="B3" s="100" t="s">
        <v>1</v>
      </c>
      <c r="C3" s="103" t="s">
        <v>196</v>
      </c>
      <c r="D3" s="106" t="s">
        <v>195</v>
      </c>
      <c r="E3" s="109" t="s">
        <v>192</v>
      </c>
      <c r="F3" s="110"/>
      <c r="G3" s="109" t="s">
        <v>189</v>
      </c>
      <c r="H3" s="110"/>
      <c r="I3" s="90" t="s">
        <v>193</v>
      </c>
      <c r="J3" s="91"/>
    </row>
    <row r="4" spans="1:24" ht="26.45" customHeight="1" x14ac:dyDescent="0.25">
      <c r="A4" s="98"/>
      <c r="B4" s="101"/>
      <c r="C4" s="104"/>
      <c r="D4" s="107"/>
      <c r="E4" s="111"/>
      <c r="F4" s="112"/>
      <c r="G4" s="111"/>
      <c r="H4" s="112"/>
      <c r="I4" s="92"/>
      <c r="J4" s="93"/>
    </row>
    <row r="5" spans="1:24" ht="64.5" customHeight="1" thickBot="1" x14ac:dyDescent="0.3">
      <c r="A5" s="99"/>
      <c r="B5" s="102"/>
      <c r="C5" s="105"/>
      <c r="D5" s="108"/>
      <c r="E5" s="38" t="s">
        <v>186</v>
      </c>
      <c r="F5" s="38" t="s">
        <v>188</v>
      </c>
      <c r="G5" s="56" t="s">
        <v>187</v>
      </c>
      <c r="H5" s="38" t="s">
        <v>190</v>
      </c>
      <c r="I5" s="56" t="s">
        <v>186</v>
      </c>
      <c r="J5" s="39" t="s">
        <v>194</v>
      </c>
    </row>
    <row r="6" spans="1:24" ht="12" customHeight="1" x14ac:dyDescent="0.25">
      <c r="A6" s="94"/>
      <c r="B6" s="95"/>
      <c r="C6" s="95"/>
      <c r="D6" s="95"/>
      <c r="E6" s="95"/>
      <c r="F6" s="95"/>
      <c r="G6" s="95"/>
      <c r="H6" s="95"/>
      <c r="I6" s="95"/>
      <c r="J6" s="96"/>
    </row>
    <row r="7" spans="1:24" ht="24.6" customHeight="1" x14ac:dyDescent="0.25">
      <c r="A7" s="15" t="s">
        <v>2</v>
      </c>
      <c r="B7" s="6" t="s">
        <v>78</v>
      </c>
      <c r="C7" s="54">
        <f>SUM(C8:C14)</f>
        <v>412270108.25</v>
      </c>
      <c r="D7" s="60">
        <f>SUM(D8:D14)</f>
        <v>452672.52</v>
      </c>
      <c r="E7" s="74">
        <f>SUM(E8:E14)</f>
        <v>500398.15799999994</v>
      </c>
      <c r="F7" s="50">
        <f>E7/D7*100</f>
        <v>110.54308266823882</v>
      </c>
      <c r="G7" s="49">
        <f>SUM(G8:G14)</f>
        <v>424744.62300000002</v>
      </c>
      <c r="H7" s="36">
        <f>G7/E7*100</f>
        <v>84.881332237038336</v>
      </c>
      <c r="I7" s="49">
        <f>SUM(I8:I14)</f>
        <v>420247.87899999996</v>
      </c>
      <c r="J7" s="37">
        <f>I7/G7*100</f>
        <v>98.941306432971587</v>
      </c>
    </row>
    <row r="8" spans="1:24" ht="51" x14ac:dyDescent="0.2">
      <c r="A8" s="16" t="s">
        <v>3</v>
      </c>
      <c r="B8" s="5" t="s">
        <v>79</v>
      </c>
      <c r="C8" s="67">
        <v>3613150.9</v>
      </c>
      <c r="D8" s="51">
        <v>8800</v>
      </c>
      <c r="E8" s="26">
        <v>7993.8</v>
      </c>
      <c r="F8" s="50">
        <f t="shared" ref="F8:F14" si="0">E8/D8*100</f>
        <v>90.838636363636354</v>
      </c>
      <c r="G8" s="26">
        <v>7993.8</v>
      </c>
      <c r="H8" s="36">
        <f t="shared" ref="H8:H14" si="1">G8/E8*100</f>
        <v>100</v>
      </c>
      <c r="I8" s="26">
        <v>7993.8</v>
      </c>
      <c r="J8" s="37">
        <f t="shared" ref="J8:J14" si="2">I8/G8*100</f>
        <v>100</v>
      </c>
      <c r="K8" s="34"/>
      <c r="L8" s="34"/>
      <c r="M8" s="34"/>
      <c r="V8" s="35"/>
      <c r="W8" s="35"/>
      <c r="X8" s="35"/>
    </row>
    <row r="9" spans="1:24" ht="76.5" x14ac:dyDescent="0.25">
      <c r="A9" s="16" t="s">
        <v>4</v>
      </c>
      <c r="B9" s="5" t="s">
        <v>80</v>
      </c>
      <c r="C9" s="67">
        <v>3115701.61</v>
      </c>
      <c r="D9" s="51">
        <v>4088</v>
      </c>
      <c r="E9" s="26">
        <v>3501</v>
      </c>
      <c r="F9" s="50">
        <f t="shared" si="0"/>
        <v>85.640900195694712</v>
      </c>
      <c r="G9" s="26">
        <v>3501</v>
      </c>
      <c r="H9" s="36">
        <f t="shared" si="1"/>
        <v>100</v>
      </c>
      <c r="I9" s="26">
        <v>3501</v>
      </c>
      <c r="J9" s="37">
        <f t="shared" si="2"/>
        <v>100</v>
      </c>
      <c r="K9" s="34"/>
      <c r="L9" s="34"/>
      <c r="M9" s="34"/>
    </row>
    <row r="10" spans="1:24" ht="76.5" x14ac:dyDescent="0.25">
      <c r="A10" s="16" t="s">
        <v>5</v>
      </c>
      <c r="B10" s="5" t="s">
        <v>81</v>
      </c>
      <c r="C10" s="67">
        <v>142856054.02000001</v>
      </c>
      <c r="D10" s="51">
        <v>155882.79999999999</v>
      </c>
      <c r="E10" s="26">
        <v>148339.79999999999</v>
      </c>
      <c r="F10" s="50">
        <f t="shared" si="0"/>
        <v>95.161108217199072</v>
      </c>
      <c r="G10" s="26">
        <v>148339.79999999999</v>
      </c>
      <c r="H10" s="36">
        <f t="shared" si="1"/>
        <v>100</v>
      </c>
      <c r="I10" s="26">
        <v>148339.79999999999</v>
      </c>
      <c r="J10" s="37">
        <f t="shared" si="2"/>
        <v>100</v>
      </c>
      <c r="K10" s="34"/>
      <c r="L10" s="34"/>
      <c r="M10" s="34"/>
    </row>
    <row r="11" spans="1:24" ht="63.75" x14ac:dyDescent="0.25">
      <c r="A11" s="16" t="s">
        <v>7</v>
      </c>
      <c r="B11" s="5" t="s">
        <v>83</v>
      </c>
      <c r="C11" s="67">
        <v>26905463.690000001</v>
      </c>
      <c r="D11" s="51">
        <v>28183.5</v>
      </c>
      <c r="E11" s="26">
        <v>27905.599999999999</v>
      </c>
      <c r="F11" s="50">
        <f t="shared" si="0"/>
        <v>99.013962070005491</v>
      </c>
      <c r="G11" s="26">
        <v>27905.599999999999</v>
      </c>
      <c r="H11" s="36">
        <f t="shared" si="1"/>
        <v>100</v>
      </c>
      <c r="I11" s="26">
        <v>27905.599999999999</v>
      </c>
      <c r="J11" s="37">
        <f t="shared" si="2"/>
        <v>100</v>
      </c>
      <c r="K11" s="34"/>
      <c r="L11" s="34"/>
      <c r="M11" s="34"/>
    </row>
    <row r="12" spans="1:24" ht="25.5" x14ac:dyDescent="0.25">
      <c r="A12" s="16" t="s">
        <v>8</v>
      </c>
      <c r="B12" s="5" t="s">
        <v>84</v>
      </c>
      <c r="C12" s="67">
        <v>0</v>
      </c>
      <c r="D12" s="51">
        <v>0</v>
      </c>
      <c r="E12" s="26">
        <v>0</v>
      </c>
      <c r="F12" s="50">
        <v>0</v>
      </c>
      <c r="G12" s="26">
        <v>0</v>
      </c>
      <c r="H12" s="36"/>
      <c r="I12" s="26">
        <v>0</v>
      </c>
      <c r="J12" s="37">
        <v>0</v>
      </c>
      <c r="K12" s="34"/>
      <c r="L12" s="34"/>
      <c r="M12" s="34"/>
    </row>
    <row r="13" spans="1:24" x14ac:dyDescent="0.25">
      <c r="A13" s="16" t="s">
        <v>10</v>
      </c>
      <c r="B13" s="5" t="s">
        <v>86</v>
      </c>
      <c r="C13" s="68">
        <v>0</v>
      </c>
      <c r="D13" s="62">
        <v>0</v>
      </c>
      <c r="E13" s="26">
        <v>2000</v>
      </c>
      <c r="F13" s="50">
        <v>0</v>
      </c>
      <c r="G13" s="26">
        <v>2000</v>
      </c>
      <c r="H13" s="36">
        <f t="shared" si="1"/>
        <v>100</v>
      </c>
      <c r="I13" s="26">
        <v>2000</v>
      </c>
      <c r="J13" s="37">
        <f t="shared" si="2"/>
        <v>100</v>
      </c>
      <c r="K13" s="34"/>
      <c r="L13" s="34"/>
      <c r="M13" s="34"/>
    </row>
    <row r="14" spans="1:24" ht="25.5" x14ac:dyDescent="0.25">
      <c r="A14" s="16" t="s">
        <v>12</v>
      </c>
      <c r="B14" s="5" t="s">
        <v>88</v>
      </c>
      <c r="C14" s="69">
        <v>235779738.03</v>
      </c>
      <c r="D14" s="62">
        <v>255718.22</v>
      </c>
      <c r="E14" s="26">
        <v>310657.95799999998</v>
      </c>
      <c r="F14" s="50">
        <f t="shared" si="0"/>
        <v>121.48448319404068</v>
      </c>
      <c r="G14" s="26">
        <v>235004.42300000001</v>
      </c>
      <c r="H14" s="36">
        <f t="shared" si="1"/>
        <v>75.647321096471003</v>
      </c>
      <c r="I14" s="26">
        <v>230507.679</v>
      </c>
      <c r="J14" s="37">
        <f t="shared" si="2"/>
        <v>98.086527928880713</v>
      </c>
      <c r="K14" s="34"/>
      <c r="L14" s="34"/>
      <c r="M14" s="34"/>
    </row>
    <row r="15" spans="1:24" ht="6.6" customHeight="1" x14ac:dyDescent="0.25">
      <c r="A15" s="77"/>
      <c r="B15" s="78"/>
      <c r="C15" s="78"/>
      <c r="D15" s="78"/>
      <c r="E15" s="78"/>
      <c r="F15" s="78"/>
      <c r="G15" s="58"/>
      <c r="H15" s="1"/>
      <c r="I15" s="58"/>
      <c r="J15" s="17"/>
    </row>
    <row r="16" spans="1:24" x14ac:dyDescent="0.25">
      <c r="A16" s="15" t="s">
        <v>13</v>
      </c>
      <c r="B16" s="6" t="s">
        <v>89</v>
      </c>
      <c r="C16" s="54">
        <f t="shared" ref="C16:D16" si="3">SUM(C17:C18)</f>
        <v>3513539.53</v>
      </c>
      <c r="D16" s="52">
        <f t="shared" si="3"/>
        <v>3809.7</v>
      </c>
      <c r="E16" s="9">
        <f>SUM(E17:E18)</f>
        <v>5314.23</v>
      </c>
      <c r="F16" s="36">
        <f>E16/D16*100</f>
        <v>139.49208599102292</v>
      </c>
      <c r="G16" s="49">
        <f>SUM(G17:G18)</f>
        <v>5894.23</v>
      </c>
      <c r="H16" s="36">
        <f>G16/E16*100</f>
        <v>110.91409291656554</v>
      </c>
      <c r="I16" s="49">
        <f>SUM(I17:I18)</f>
        <v>7424.85</v>
      </c>
      <c r="J16" s="37">
        <f>I16/G16*100</f>
        <v>125.96810779355405</v>
      </c>
    </row>
    <row r="17" spans="1:13" ht="25.5" x14ac:dyDescent="0.25">
      <c r="A17" s="16" t="s">
        <v>14</v>
      </c>
      <c r="B17" s="5" t="s">
        <v>90</v>
      </c>
      <c r="C17" s="69">
        <v>3513539.53</v>
      </c>
      <c r="D17" s="63">
        <v>3809.7</v>
      </c>
      <c r="E17" s="26">
        <v>5230.2299999999996</v>
      </c>
      <c r="F17" s="36">
        <f t="shared" ref="F17:F18" si="4">E17/D17*100</f>
        <v>137.28718796755649</v>
      </c>
      <c r="G17" s="57">
        <v>5810.23</v>
      </c>
      <c r="H17" s="36">
        <f t="shared" ref="H17:H18" si="5">G17/E17*100</f>
        <v>111.08937847857551</v>
      </c>
      <c r="I17" s="57">
        <v>7340.85</v>
      </c>
      <c r="J17" s="37">
        <f t="shared" ref="J17:J70" si="6">I17/G17*100</f>
        <v>126.34353545384607</v>
      </c>
      <c r="K17" s="34"/>
      <c r="L17" s="34"/>
      <c r="M17" s="34"/>
    </row>
    <row r="18" spans="1:13" ht="25.5" x14ac:dyDescent="0.25">
      <c r="A18" s="16" t="s">
        <v>15</v>
      </c>
      <c r="B18" s="5" t="s">
        <v>91</v>
      </c>
      <c r="C18" s="69">
        <v>0</v>
      </c>
      <c r="D18" s="63">
        <v>0</v>
      </c>
      <c r="E18" s="26">
        <v>84</v>
      </c>
      <c r="F18" s="36" t="e">
        <f t="shared" si="4"/>
        <v>#DIV/0!</v>
      </c>
      <c r="G18" s="57">
        <v>84</v>
      </c>
      <c r="H18" s="36">
        <f t="shared" si="5"/>
        <v>100</v>
      </c>
      <c r="I18" s="57">
        <v>84</v>
      </c>
      <c r="J18" s="37">
        <f t="shared" si="6"/>
        <v>100</v>
      </c>
      <c r="K18" s="34"/>
      <c r="L18" s="34"/>
      <c r="M18" s="34"/>
    </row>
    <row r="19" spans="1:13" ht="5.45" customHeight="1" x14ac:dyDescent="0.25">
      <c r="A19" s="77"/>
      <c r="B19" s="78"/>
      <c r="C19" s="78"/>
      <c r="D19" s="78"/>
      <c r="E19" s="78"/>
      <c r="F19" s="78"/>
      <c r="G19" s="58"/>
      <c r="H19" s="1"/>
      <c r="I19" s="58"/>
      <c r="J19" s="37"/>
    </row>
    <row r="20" spans="1:13" ht="25.5" x14ac:dyDescent="0.25">
      <c r="A20" s="15" t="s">
        <v>16</v>
      </c>
      <c r="B20" s="6" t="s">
        <v>92</v>
      </c>
      <c r="C20" s="54">
        <f t="shared" ref="C20:E20" si="7">SUM(C21:C23)</f>
        <v>35620679.43</v>
      </c>
      <c r="D20" s="52">
        <f t="shared" si="7"/>
        <v>39740.199999999997</v>
      </c>
      <c r="E20" s="9">
        <f t="shared" si="7"/>
        <v>57006</v>
      </c>
      <c r="F20" s="36">
        <f>E20/D20*100</f>
        <v>143.44668622704467</v>
      </c>
      <c r="G20" s="49">
        <f t="shared" ref="G20" si="8">SUM(G21:G23)</f>
        <v>52155</v>
      </c>
      <c r="H20" s="36">
        <f>G20/E20*100</f>
        <v>91.490369434796335</v>
      </c>
      <c r="I20" s="49">
        <f t="shared" ref="I20" si="9">SUM(I21:I23)</f>
        <v>52455</v>
      </c>
      <c r="J20" s="37">
        <f t="shared" si="6"/>
        <v>100.57520851308598</v>
      </c>
    </row>
    <row r="21" spans="1:13" ht="51" x14ac:dyDescent="0.25">
      <c r="A21" s="16" t="s">
        <v>157</v>
      </c>
      <c r="B21" s="5" t="s">
        <v>93</v>
      </c>
      <c r="C21" s="69">
        <v>6175681.5800000001</v>
      </c>
      <c r="D21" s="62">
        <v>5500</v>
      </c>
      <c r="E21" s="26">
        <v>6000</v>
      </c>
      <c r="F21" s="36">
        <f t="shared" ref="F21:F23" si="10">E21/D21*100</f>
        <v>109.09090909090908</v>
      </c>
      <c r="G21" s="57">
        <v>4100</v>
      </c>
      <c r="H21" s="36">
        <f t="shared" ref="H21:H22" si="11">G21/E21*100</f>
        <v>68.333333333333329</v>
      </c>
      <c r="I21" s="57">
        <v>4100</v>
      </c>
      <c r="J21" s="37">
        <f t="shared" si="6"/>
        <v>100</v>
      </c>
      <c r="K21" s="34"/>
      <c r="L21" s="34"/>
      <c r="M21" s="34"/>
    </row>
    <row r="22" spans="1:13" ht="25.5" x14ac:dyDescent="0.25">
      <c r="A22" s="16" t="s">
        <v>17</v>
      </c>
      <c r="B22" s="5" t="s">
        <v>94</v>
      </c>
      <c r="C22" s="69">
        <v>12414827.35</v>
      </c>
      <c r="D22" s="62">
        <v>13060.2</v>
      </c>
      <c r="E22" s="26">
        <v>25927</v>
      </c>
      <c r="F22" s="36">
        <f t="shared" si="10"/>
        <v>198.51916509701229</v>
      </c>
      <c r="G22" s="57">
        <v>22672</v>
      </c>
      <c r="H22" s="36">
        <f t="shared" si="11"/>
        <v>87.445520114166698</v>
      </c>
      <c r="I22" s="57">
        <v>22972</v>
      </c>
      <c r="J22" s="37">
        <f t="shared" si="6"/>
        <v>101.32321806633733</v>
      </c>
      <c r="K22" s="34"/>
      <c r="L22" s="34"/>
      <c r="M22" s="34"/>
    </row>
    <row r="23" spans="1:13" ht="38.25" x14ac:dyDescent="0.25">
      <c r="A23" s="16" t="s">
        <v>18</v>
      </c>
      <c r="B23" s="5" t="s">
        <v>95</v>
      </c>
      <c r="C23" s="69">
        <v>17030170.5</v>
      </c>
      <c r="D23" s="62">
        <v>21180</v>
      </c>
      <c r="E23" s="26">
        <v>25079</v>
      </c>
      <c r="F23" s="36">
        <f t="shared" si="10"/>
        <v>118.40887629839472</v>
      </c>
      <c r="G23" s="57">
        <v>25383</v>
      </c>
      <c r="H23" s="36">
        <f>G23/E23*100</f>
        <v>101.2121695442402</v>
      </c>
      <c r="I23" s="57">
        <v>25383</v>
      </c>
      <c r="J23" s="37">
        <f t="shared" si="6"/>
        <v>100</v>
      </c>
      <c r="K23" s="34"/>
      <c r="L23" s="34"/>
      <c r="M23" s="34"/>
    </row>
    <row r="24" spans="1:13" ht="8.4499999999999993" customHeight="1" x14ac:dyDescent="0.25">
      <c r="A24" s="77"/>
      <c r="B24" s="78"/>
      <c r="C24" s="78"/>
      <c r="D24" s="78"/>
      <c r="E24" s="78"/>
      <c r="F24" s="78"/>
      <c r="G24" s="58"/>
      <c r="H24" s="1"/>
      <c r="I24" s="58"/>
      <c r="J24" s="37"/>
    </row>
    <row r="25" spans="1:13" ht="22.9" customHeight="1" x14ac:dyDescent="0.25">
      <c r="A25" s="15" t="s">
        <v>19</v>
      </c>
      <c r="B25" s="6" t="s">
        <v>96</v>
      </c>
      <c r="C25" s="54">
        <f>SUM(C26:C30)</f>
        <v>617263971.24000001</v>
      </c>
      <c r="D25" s="52">
        <f>SUM(D26:D30)</f>
        <v>566077</v>
      </c>
      <c r="E25" s="9">
        <f>SUM(E26:E30)</f>
        <v>816962.32</v>
      </c>
      <c r="F25" s="36">
        <f>E25/D25*100</f>
        <v>144.31999886941176</v>
      </c>
      <c r="G25" s="49">
        <f>SUM(G26:G30)</f>
        <v>483261.38</v>
      </c>
      <c r="H25" s="50">
        <f>G25/E25*100</f>
        <v>59.153447860361538</v>
      </c>
      <c r="I25" s="49">
        <f>SUM(I26:I30)</f>
        <v>420261.38</v>
      </c>
      <c r="J25" s="37">
        <f t="shared" si="6"/>
        <v>86.963576522502166</v>
      </c>
    </row>
    <row r="26" spans="1:13" x14ac:dyDescent="0.25">
      <c r="A26" s="16" t="s">
        <v>23</v>
      </c>
      <c r="B26" s="5" t="s">
        <v>100</v>
      </c>
      <c r="C26" s="69">
        <v>3576914.86</v>
      </c>
      <c r="D26" s="64">
        <v>26960</v>
      </c>
      <c r="E26" s="26">
        <v>4246</v>
      </c>
      <c r="F26" s="36">
        <f t="shared" ref="F26:F30" si="12">E26/D26*100</f>
        <v>15.749258160237389</v>
      </c>
      <c r="G26" s="26">
        <v>4246</v>
      </c>
      <c r="H26" s="36">
        <f t="shared" ref="H26:H30" si="13">G26/E26*100</f>
        <v>100</v>
      </c>
      <c r="I26" s="26">
        <v>4246</v>
      </c>
      <c r="J26" s="37">
        <f t="shared" si="6"/>
        <v>100</v>
      </c>
      <c r="K26" s="34"/>
      <c r="L26" s="34"/>
      <c r="M26" s="34"/>
    </row>
    <row r="27" spans="1:13" x14ac:dyDescent="0.25">
      <c r="A27" s="16" t="s">
        <v>26</v>
      </c>
      <c r="B27" s="5" t="s">
        <v>103</v>
      </c>
      <c r="C27" s="69">
        <v>53473570.170000002</v>
      </c>
      <c r="D27" s="62">
        <v>113537</v>
      </c>
      <c r="E27" s="26">
        <v>105307.38</v>
      </c>
      <c r="F27" s="36">
        <f t="shared" si="12"/>
        <v>92.751596395888569</v>
      </c>
      <c r="G27" s="26">
        <v>91373.38</v>
      </c>
      <c r="H27" s="36">
        <f t="shared" si="13"/>
        <v>86.768258786801084</v>
      </c>
      <c r="I27" s="26">
        <v>91373.38</v>
      </c>
      <c r="J27" s="37">
        <f t="shared" si="6"/>
        <v>100</v>
      </c>
      <c r="K27" s="34"/>
      <c r="L27" s="34"/>
      <c r="M27" s="34"/>
    </row>
    <row r="28" spans="1:13" ht="25.5" x14ac:dyDescent="0.25">
      <c r="A28" s="16" t="s">
        <v>27</v>
      </c>
      <c r="B28" s="5" t="s">
        <v>104</v>
      </c>
      <c r="C28" s="69">
        <v>551820770.96000004</v>
      </c>
      <c r="D28" s="62">
        <v>415280</v>
      </c>
      <c r="E28" s="26">
        <v>696366.94</v>
      </c>
      <c r="F28" s="36">
        <f t="shared" si="12"/>
        <v>167.68612502408013</v>
      </c>
      <c r="G28" s="26">
        <v>376500</v>
      </c>
      <c r="H28" s="36">
        <f t="shared" si="13"/>
        <v>54.066323137051853</v>
      </c>
      <c r="I28" s="26">
        <v>313500</v>
      </c>
      <c r="J28" s="37">
        <f t="shared" si="6"/>
        <v>83.266932270916342</v>
      </c>
      <c r="K28" s="34"/>
      <c r="L28" s="34"/>
      <c r="M28" s="34"/>
    </row>
    <row r="29" spans="1:13" x14ac:dyDescent="0.25">
      <c r="A29" s="16" t="s">
        <v>28</v>
      </c>
      <c r="B29" s="5" t="s">
        <v>105</v>
      </c>
      <c r="C29" s="69">
        <v>5133165.75</v>
      </c>
      <c r="D29" s="62">
        <v>5200</v>
      </c>
      <c r="E29" s="26">
        <v>4700</v>
      </c>
      <c r="F29" s="36">
        <f t="shared" si="12"/>
        <v>90.384615384615387</v>
      </c>
      <c r="G29" s="26">
        <v>4700</v>
      </c>
      <c r="H29" s="36">
        <f t="shared" si="13"/>
        <v>100</v>
      </c>
      <c r="I29" s="26">
        <v>4700</v>
      </c>
      <c r="J29" s="37">
        <f t="shared" si="6"/>
        <v>100</v>
      </c>
      <c r="K29" s="34"/>
      <c r="L29" s="34"/>
      <c r="M29" s="34"/>
    </row>
    <row r="30" spans="1:13" ht="25.5" x14ac:dyDescent="0.25">
      <c r="A30" s="16" t="s">
        <v>29</v>
      </c>
      <c r="B30" s="5" t="s">
        <v>106</v>
      </c>
      <c r="C30" s="69">
        <v>3259549.5</v>
      </c>
      <c r="D30" s="64">
        <v>5100</v>
      </c>
      <c r="E30" s="26">
        <v>6342</v>
      </c>
      <c r="F30" s="36">
        <f t="shared" si="12"/>
        <v>124.35294117647058</v>
      </c>
      <c r="G30" s="26">
        <v>6442</v>
      </c>
      <c r="H30" s="36">
        <f t="shared" si="13"/>
        <v>101.57678965625985</v>
      </c>
      <c r="I30" s="26">
        <v>6442</v>
      </c>
      <c r="J30" s="37">
        <f t="shared" si="6"/>
        <v>100</v>
      </c>
      <c r="K30" s="34"/>
      <c r="L30" s="34"/>
      <c r="M30" s="34"/>
    </row>
    <row r="31" spans="1:13" ht="10.15" customHeight="1" x14ac:dyDescent="0.25">
      <c r="A31" s="88"/>
      <c r="B31" s="89"/>
      <c r="C31" s="89"/>
      <c r="D31" s="89"/>
      <c r="E31" s="89"/>
      <c r="F31" s="89"/>
      <c r="G31" s="58"/>
      <c r="H31" s="1"/>
      <c r="I31" s="58"/>
      <c r="J31" s="37"/>
    </row>
    <row r="32" spans="1:13" ht="24.6" customHeight="1" x14ac:dyDescent="0.25">
      <c r="A32" s="15" t="s">
        <v>30</v>
      </c>
      <c r="B32" s="6" t="s">
        <v>107</v>
      </c>
      <c r="C32" s="54">
        <f>SUM(C33:C36)</f>
        <v>1792559529.02</v>
      </c>
      <c r="D32" s="52">
        <f t="shared" ref="D32:E32" si="14">SUM(D33:D36)</f>
        <v>2498388</v>
      </c>
      <c r="E32" s="9">
        <f t="shared" si="14"/>
        <v>2295657.6320000002</v>
      </c>
      <c r="F32" s="36">
        <f>E32/D32*100</f>
        <v>91.885553084628981</v>
      </c>
      <c r="G32" s="49">
        <f t="shared" ref="G32" si="15">SUM(G33:G36)</f>
        <v>1617057.0759999999</v>
      </c>
      <c r="H32" s="36">
        <f>G32/E32*100</f>
        <v>70.439818789145974</v>
      </c>
      <c r="I32" s="49">
        <f t="shared" ref="I32" si="16">SUM(I33:I36)</f>
        <v>1746420.47</v>
      </c>
      <c r="J32" s="37">
        <f t="shared" si="6"/>
        <v>107.99992751770998</v>
      </c>
    </row>
    <row r="33" spans="1:13" x14ac:dyDescent="0.25">
      <c r="A33" s="16" t="s">
        <v>31</v>
      </c>
      <c r="B33" s="5" t="s">
        <v>108</v>
      </c>
      <c r="C33" s="67">
        <v>700195161.99000001</v>
      </c>
      <c r="D33" s="62">
        <v>865158.9</v>
      </c>
      <c r="E33" s="26">
        <v>515642.16</v>
      </c>
      <c r="F33" s="36">
        <f t="shared" ref="F33:F36" si="17">E33/D33*100</f>
        <v>59.600861760770186</v>
      </c>
      <c r="G33" s="57">
        <v>504583.16</v>
      </c>
      <c r="H33" s="36">
        <f t="shared" ref="H33:H70" si="18">G33/E33*100</f>
        <v>97.855295618186062</v>
      </c>
      <c r="I33" s="57">
        <v>18200</v>
      </c>
      <c r="J33" s="37">
        <f t="shared" si="6"/>
        <v>3.6069376552320933</v>
      </c>
      <c r="K33" s="34"/>
      <c r="L33" s="34"/>
      <c r="M33" s="34"/>
    </row>
    <row r="34" spans="1:13" x14ac:dyDescent="0.25">
      <c r="A34" s="16" t="s">
        <v>32</v>
      </c>
      <c r="B34" s="5" t="s">
        <v>109</v>
      </c>
      <c r="C34" s="67">
        <v>498833678.36000001</v>
      </c>
      <c r="D34" s="62">
        <v>720006.3</v>
      </c>
      <c r="E34" s="26">
        <v>802840.81200000003</v>
      </c>
      <c r="F34" s="36">
        <f t="shared" si="17"/>
        <v>111.50469266727249</v>
      </c>
      <c r="G34" s="57">
        <v>423707.91600000003</v>
      </c>
      <c r="H34" s="36">
        <f t="shared" si="18"/>
        <v>52.776080845277207</v>
      </c>
      <c r="I34" s="57">
        <v>1138952.47</v>
      </c>
      <c r="J34" s="37">
        <f t="shared" si="6"/>
        <v>268.80603996079219</v>
      </c>
      <c r="K34" s="34"/>
      <c r="L34" s="34"/>
      <c r="M34" s="34"/>
    </row>
    <row r="35" spans="1:13" x14ac:dyDescent="0.25">
      <c r="A35" s="18" t="s">
        <v>33</v>
      </c>
      <c r="B35" s="5" t="s">
        <v>110</v>
      </c>
      <c r="C35" s="67">
        <v>549334303.61000001</v>
      </c>
      <c r="D35" s="62">
        <v>904100.5</v>
      </c>
      <c r="E35" s="26">
        <v>972009.66</v>
      </c>
      <c r="F35" s="36">
        <f t="shared" si="17"/>
        <v>107.51124017739177</v>
      </c>
      <c r="G35" s="57">
        <v>684600</v>
      </c>
      <c r="H35" s="36">
        <f t="shared" si="18"/>
        <v>70.431398799061313</v>
      </c>
      <c r="I35" s="57">
        <v>585100</v>
      </c>
      <c r="J35" s="37">
        <f t="shared" si="6"/>
        <v>85.46596552731522</v>
      </c>
      <c r="K35" s="34"/>
      <c r="L35" s="34"/>
      <c r="M35" s="34"/>
    </row>
    <row r="36" spans="1:13" ht="38.25" x14ac:dyDescent="0.25">
      <c r="A36" s="16" t="s">
        <v>35</v>
      </c>
      <c r="B36" s="5" t="s">
        <v>112</v>
      </c>
      <c r="C36" s="67">
        <v>44196385.060000002</v>
      </c>
      <c r="D36" s="62">
        <v>9122.2999999999993</v>
      </c>
      <c r="E36" s="26">
        <v>5165</v>
      </c>
      <c r="F36" s="36">
        <f t="shared" si="17"/>
        <v>56.619492891047216</v>
      </c>
      <c r="G36" s="57">
        <v>4166</v>
      </c>
      <c r="H36" s="36">
        <f t="shared" si="18"/>
        <v>80.658276863504355</v>
      </c>
      <c r="I36" s="57">
        <v>4168</v>
      </c>
      <c r="J36" s="37">
        <f t="shared" si="6"/>
        <v>100.048007681229</v>
      </c>
      <c r="K36" s="34"/>
      <c r="L36" s="34"/>
      <c r="M36" s="34"/>
    </row>
    <row r="37" spans="1:13" ht="9" customHeight="1" x14ac:dyDescent="0.25">
      <c r="A37" s="77"/>
      <c r="B37" s="78"/>
      <c r="C37" s="78"/>
      <c r="D37" s="78"/>
      <c r="E37" s="78"/>
      <c r="F37" s="78"/>
      <c r="G37" s="58"/>
      <c r="H37" s="36"/>
      <c r="I37" s="58"/>
      <c r="J37" s="37"/>
    </row>
    <row r="38" spans="1:13" ht="20.45" customHeight="1" x14ac:dyDescent="0.25">
      <c r="A38" s="15" t="s">
        <v>36</v>
      </c>
      <c r="B38" s="6" t="s">
        <v>113</v>
      </c>
      <c r="C38" s="54">
        <f>SUM(C39:C41)</f>
        <v>12999884.200000001</v>
      </c>
      <c r="D38" s="52">
        <f>SUM(D39:D41)</f>
        <v>42215</v>
      </c>
      <c r="E38" s="9">
        <f>SUM(E39:E41)</f>
        <v>664129.61</v>
      </c>
      <c r="F38" s="36">
        <f>E38/D38*100</f>
        <v>1573.2076513087766</v>
      </c>
      <c r="G38" s="49">
        <f>SUM(G39:G41)</f>
        <v>706836.68</v>
      </c>
      <c r="H38" s="36">
        <f t="shared" si="18"/>
        <v>106.43053243778726</v>
      </c>
      <c r="I38" s="49">
        <f>SUM(I39:I41)</f>
        <v>26273.66</v>
      </c>
      <c r="J38" s="37">
        <f t="shared" si="6"/>
        <v>3.7170764822221729</v>
      </c>
    </row>
    <row r="39" spans="1:13" ht="25.5" x14ac:dyDescent="0.25">
      <c r="A39" s="16" t="s">
        <v>174</v>
      </c>
      <c r="B39" s="5" t="s">
        <v>173</v>
      </c>
      <c r="C39" s="67">
        <v>0</v>
      </c>
      <c r="D39" s="62">
        <v>30806</v>
      </c>
      <c r="E39" s="26">
        <v>648458.97</v>
      </c>
      <c r="F39" s="36">
        <f t="shared" ref="F39:F41" si="19">E39/D39*100</f>
        <v>2104.9762059339087</v>
      </c>
      <c r="G39" s="57">
        <v>694766.04</v>
      </c>
      <c r="H39" s="36">
        <f t="shared" si="18"/>
        <v>107.14109483287741</v>
      </c>
      <c r="I39" s="57">
        <v>14203.02</v>
      </c>
      <c r="J39" s="37">
        <f t="shared" si="6"/>
        <v>2.0442881750524244</v>
      </c>
      <c r="K39" s="34"/>
      <c r="L39" s="34"/>
      <c r="M39" s="34"/>
    </row>
    <row r="40" spans="1:13" ht="38.25" x14ac:dyDescent="0.25">
      <c r="A40" s="16" t="s">
        <v>37</v>
      </c>
      <c r="B40" s="5" t="s">
        <v>114</v>
      </c>
      <c r="C40" s="67">
        <v>109279.9</v>
      </c>
      <c r="D40" s="62">
        <v>209</v>
      </c>
      <c r="E40" s="26">
        <v>500</v>
      </c>
      <c r="F40" s="36">
        <f t="shared" si="19"/>
        <v>239.23444976076556</v>
      </c>
      <c r="G40" s="57">
        <v>800</v>
      </c>
      <c r="H40" s="36">
        <f t="shared" si="18"/>
        <v>160</v>
      </c>
      <c r="I40" s="57">
        <v>800</v>
      </c>
      <c r="J40" s="37">
        <f t="shared" si="6"/>
        <v>100</v>
      </c>
      <c r="K40" s="34"/>
      <c r="L40" s="34"/>
      <c r="M40" s="34"/>
    </row>
    <row r="41" spans="1:13" ht="25.5" x14ac:dyDescent="0.25">
      <c r="A41" s="16" t="s">
        <v>38</v>
      </c>
      <c r="B41" s="5" t="s">
        <v>115</v>
      </c>
      <c r="C41" s="67">
        <v>12890604.300000001</v>
      </c>
      <c r="D41" s="62">
        <v>11200</v>
      </c>
      <c r="E41" s="26">
        <v>15170.64</v>
      </c>
      <c r="F41" s="36">
        <f t="shared" si="19"/>
        <v>135.45214285714283</v>
      </c>
      <c r="G41" s="57">
        <v>11270.64</v>
      </c>
      <c r="H41" s="36">
        <f t="shared" si="18"/>
        <v>74.292449099049222</v>
      </c>
      <c r="I41" s="57">
        <v>11270.64</v>
      </c>
      <c r="J41" s="37">
        <f t="shared" si="6"/>
        <v>100</v>
      </c>
      <c r="K41" s="34"/>
      <c r="L41" s="34"/>
      <c r="M41" s="34"/>
    </row>
    <row r="42" spans="1:13" ht="7.9" customHeight="1" x14ac:dyDescent="0.25">
      <c r="A42" s="77"/>
      <c r="B42" s="78"/>
      <c r="C42" s="78"/>
      <c r="D42" s="78"/>
      <c r="E42" s="78"/>
      <c r="F42" s="78"/>
      <c r="G42" s="57"/>
      <c r="H42" s="36"/>
      <c r="I42" s="57"/>
      <c r="J42" s="37"/>
    </row>
    <row r="43" spans="1:13" ht="21" customHeight="1" x14ac:dyDescent="0.25">
      <c r="A43" s="15" t="s">
        <v>39</v>
      </c>
      <c r="B43" s="6" t="s">
        <v>116</v>
      </c>
      <c r="C43" s="54">
        <f>SUM(C44:C48)</f>
        <v>1589893785.8199999</v>
      </c>
      <c r="D43" s="52">
        <f t="shared" ref="D43:E43" si="20">SUM(D44:D48)</f>
        <v>1608952.1690000002</v>
      </c>
      <c r="E43" s="9">
        <f t="shared" si="20"/>
        <v>1630963.1800000002</v>
      </c>
      <c r="F43" s="36">
        <f>E43/D43*100</f>
        <v>101.36803389336802</v>
      </c>
      <c r="G43" s="49">
        <f t="shared" ref="G43" si="21">SUM(G44:G48)</f>
        <v>1618053.28</v>
      </c>
      <c r="H43" s="36">
        <f t="shared" si="18"/>
        <v>99.208449328696673</v>
      </c>
      <c r="I43" s="49">
        <f t="shared" ref="I43" si="22">SUM(I44:I48)</f>
        <v>1613165.5899999999</v>
      </c>
      <c r="J43" s="37">
        <f t="shared" si="6"/>
        <v>99.697927746853907</v>
      </c>
    </row>
    <row r="44" spans="1:13" x14ac:dyDescent="0.25">
      <c r="A44" s="16" t="s">
        <v>185</v>
      </c>
      <c r="B44" s="5" t="s">
        <v>117</v>
      </c>
      <c r="C44" s="67">
        <v>617781296.5</v>
      </c>
      <c r="D44" s="63">
        <v>474530</v>
      </c>
      <c r="E44" s="10">
        <v>494015.94</v>
      </c>
      <c r="F44" s="36">
        <f t="shared" ref="F44:F48" si="23">E44/D44*100</f>
        <v>104.1063662992856</v>
      </c>
      <c r="G44" s="10">
        <v>494370.2</v>
      </c>
      <c r="H44" s="36">
        <f t="shared" si="18"/>
        <v>100.07171023671827</v>
      </c>
      <c r="I44" s="10">
        <v>494370.2</v>
      </c>
      <c r="J44" s="37">
        <f t="shared" si="6"/>
        <v>100</v>
      </c>
      <c r="K44" s="34"/>
      <c r="L44" s="34"/>
      <c r="M44" s="34"/>
    </row>
    <row r="45" spans="1:13" x14ac:dyDescent="0.25">
      <c r="A45" s="16" t="s">
        <v>41</v>
      </c>
      <c r="B45" s="5" t="s">
        <v>118</v>
      </c>
      <c r="C45" s="67">
        <v>757080086.42999995</v>
      </c>
      <c r="D45" s="62">
        <v>901963.6</v>
      </c>
      <c r="E45" s="26">
        <v>915278.03</v>
      </c>
      <c r="F45" s="36">
        <f t="shared" si="23"/>
        <v>101.47616045702954</v>
      </c>
      <c r="G45" s="57">
        <v>904261.41</v>
      </c>
      <c r="H45" s="36">
        <f t="shared" si="18"/>
        <v>98.796363548680404</v>
      </c>
      <c r="I45" s="57">
        <v>901844.29</v>
      </c>
      <c r="J45" s="37">
        <f t="shared" si="6"/>
        <v>99.732696765197588</v>
      </c>
      <c r="K45" s="34"/>
      <c r="L45" s="34"/>
      <c r="M45" s="34"/>
    </row>
    <row r="46" spans="1:13" ht="25.5" x14ac:dyDescent="0.25">
      <c r="A46" s="16" t="s">
        <v>42</v>
      </c>
      <c r="B46" s="5" t="s">
        <v>119</v>
      </c>
      <c r="C46" s="67">
        <v>145891402.19</v>
      </c>
      <c r="D46" s="62">
        <v>153760.29999999999</v>
      </c>
      <c r="E46" s="26">
        <v>148423.82999999999</v>
      </c>
      <c r="F46" s="36">
        <f t="shared" si="23"/>
        <v>96.529357708068986</v>
      </c>
      <c r="G46" s="26">
        <v>146702.39999999999</v>
      </c>
      <c r="H46" s="36">
        <f t="shared" si="18"/>
        <v>98.840192979793073</v>
      </c>
      <c r="I46" s="26">
        <v>146702.39999999999</v>
      </c>
      <c r="J46" s="37">
        <f t="shared" si="6"/>
        <v>100</v>
      </c>
      <c r="K46" s="34"/>
      <c r="L46" s="34"/>
      <c r="M46" s="34"/>
    </row>
    <row r="47" spans="1:13" x14ac:dyDescent="0.25">
      <c r="A47" s="16" t="s">
        <v>46</v>
      </c>
      <c r="B47" s="5" t="s">
        <v>123</v>
      </c>
      <c r="C47" s="67">
        <v>23376452.5</v>
      </c>
      <c r="D47" s="62">
        <v>22568.269</v>
      </c>
      <c r="E47" s="26">
        <v>20550.3</v>
      </c>
      <c r="F47" s="36">
        <f t="shared" si="23"/>
        <v>91.058379355545611</v>
      </c>
      <c r="G47" s="57">
        <v>19410</v>
      </c>
      <c r="H47" s="36">
        <f t="shared" si="18"/>
        <v>94.451175895242415</v>
      </c>
      <c r="I47" s="57">
        <v>19410</v>
      </c>
      <c r="J47" s="37">
        <f t="shared" si="6"/>
        <v>100</v>
      </c>
      <c r="K47" s="34"/>
      <c r="L47" s="34"/>
      <c r="M47" s="34"/>
    </row>
    <row r="48" spans="1:13" ht="25.5" x14ac:dyDescent="0.25">
      <c r="A48" s="16" t="s">
        <v>47</v>
      </c>
      <c r="B48" s="5" t="s">
        <v>124</v>
      </c>
      <c r="C48" s="67">
        <v>45764548.200000003</v>
      </c>
      <c r="D48" s="62">
        <v>56130</v>
      </c>
      <c r="E48" s="26">
        <v>52695.08</v>
      </c>
      <c r="F48" s="36">
        <f t="shared" si="23"/>
        <v>93.880420452520937</v>
      </c>
      <c r="G48" s="57">
        <v>53309.27</v>
      </c>
      <c r="H48" s="36">
        <f t="shared" si="18"/>
        <v>101.16555473490124</v>
      </c>
      <c r="I48" s="57">
        <v>50838.7</v>
      </c>
      <c r="J48" s="37">
        <f t="shared" si="6"/>
        <v>95.365590262256447</v>
      </c>
      <c r="K48" s="34"/>
      <c r="L48" s="34"/>
      <c r="M48" s="34"/>
    </row>
    <row r="49" spans="1:13" ht="9.6" customHeight="1" x14ac:dyDescent="0.25">
      <c r="A49" s="77"/>
      <c r="B49" s="78"/>
      <c r="C49" s="78"/>
      <c r="D49" s="78"/>
      <c r="E49" s="78"/>
      <c r="F49" s="78"/>
      <c r="G49" s="58"/>
      <c r="H49" s="36"/>
      <c r="I49" s="58"/>
      <c r="J49" s="37"/>
    </row>
    <row r="50" spans="1:13" ht="24" customHeight="1" x14ac:dyDescent="0.25">
      <c r="A50" s="15" t="s">
        <v>159</v>
      </c>
      <c r="B50" s="6" t="s">
        <v>125</v>
      </c>
      <c r="C50" s="54">
        <f>SUM(C51:C52)</f>
        <v>348259535.44999999</v>
      </c>
      <c r="D50" s="52">
        <f>SUM(D51:D52)</f>
        <v>359361</v>
      </c>
      <c r="E50" s="9">
        <f>SUM(E51:E52)</f>
        <v>417445.07</v>
      </c>
      <c r="F50" s="36">
        <f>E50/D50*100</f>
        <v>116.16315348632713</v>
      </c>
      <c r="G50" s="49">
        <f>SUM(G51:G52)</f>
        <v>392804.95</v>
      </c>
      <c r="H50" s="36">
        <f t="shared" si="18"/>
        <v>94.097398251702913</v>
      </c>
      <c r="I50" s="49">
        <f>SUM(I51:I52)</f>
        <v>393815.67000000004</v>
      </c>
      <c r="J50" s="37">
        <f t="shared" si="6"/>
        <v>100.25730836640425</v>
      </c>
    </row>
    <row r="51" spans="1:13" x14ac:dyDescent="0.25">
      <c r="A51" s="16" t="s">
        <v>48</v>
      </c>
      <c r="B51" s="5" t="s">
        <v>126</v>
      </c>
      <c r="C51" s="67">
        <v>316922317.49000001</v>
      </c>
      <c r="D51" s="62">
        <v>322510.90000000002</v>
      </c>
      <c r="E51" s="26">
        <v>374387.67</v>
      </c>
      <c r="F51" s="36">
        <f t="shared" ref="F51:F52" si="24">E51/D51*100</f>
        <v>116.08527649763154</v>
      </c>
      <c r="G51" s="57">
        <v>352047.55</v>
      </c>
      <c r="H51" s="36">
        <f t="shared" si="18"/>
        <v>94.032891093876032</v>
      </c>
      <c r="I51" s="57">
        <v>353058.27</v>
      </c>
      <c r="J51" s="37">
        <f t="shared" si="6"/>
        <v>100.28709758099438</v>
      </c>
      <c r="K51" s="34"/>
      <c r="L51" s="34"/>
      <c r="M51" s="34"/>
    </row>
    <row r="52" spans="1:13" ht="25.5" x14ac:dyDescent="0.25">
      <c r="A52" s="16" t="s">
        <v>158</v>
      </c>
      <c r="B52" s="5" t="s">
        <v>127</v>
      </c>
      <c r="C52" s="67">
        <v>31337217.960000001</v>
      </c>
      <c r="D52" s="62">
        <v>36850.1</v>
      </c>
      <c r="E52" s="26">
        <v>43057.4</v>
      </c>
      <c r="F52" s="36">
        <f t="shared" si="24"/>
        <v>116.84473040778722</v>
      </c>
      <c r="G52" s="26">
        <v>40757.4</v>
      </c>
      <c r="H52" s="36">
        <f t="shared" si="18"/>
        <v>94.658293347949481</v>
      </c>
      <c r="I52" s="26">
        <v>40757.4</v>
      </c>
      <c r="J52" s="37">
        <f t="shared" si="6"/>
        <v>100</v>
      </c>
      <c r="K52" s="34"/>
      <c r="L52" s="34"/>
      <c r="M52" s="34"/>
    </row>
    <row r="53" spans="1:13" ht="10.15" customHeight="1" x14ac:dyDescent="0.25">
      <c r="A53" s="86"/>
      <c r="B53" s="87"/>
      <c r="C53" s="87"/>
      <c r="D53" s="87"/>
      <c r="E53" s="87"/>
      <c r="F53" s="87"/>
      <c r="G53" s="75"/>
      <c r="H53" s="75"/>
      <c r="I53" s="75"/>
      <c r="J53" s="76"/>
    </row>
    <row r="54" spans="1:13" ht="0.6" customHeight="1" x14ac:dyDescent="0.25">
      <c r="A54" s="15" t="s">
        <v>49</v>
      </c>
      <c r="B54" s="6" t="s">
        <v>128</v>
      </c>
      <c r="C54" s="60">
        <f>SUM(C55:C55)</f>
        <v>0</v>
      </c>
      <c r="D54" s="52">
        <f>SUM(D55:D55)</f>
        <v>0</v>
      </c>
      <c r="E54" s="9">
        <f>SUM(E55:E55)</f>
        <v>0</v>
      </c>
      <c r="F54" s="36"/>
      <c r="G54" s="49">
        <f>SUM(G55:G55)</f>
        <v>0</v>
      </c>
      <c r="H54" s="36" t="e">
        <f>G54/E54*100</f>
        <v>#DIV/0!</v>
      </c>
      <c r="I54" s="49">
        <f>SUM(I55:I55)</f>
        <v>0</v>
      </c>
      <c r="J54" s="37" t="e">
        <f>I54/G54*100</f>
        <v>#DIV/0!</v>
      </c>
    </row>
    <row r="55" spans="1:13" ht="25.5" hidden="1" customHeight="1" x14ac:dyDescent="0.25">
      <c r="A55" s="16" t="s">
        <v>56</v>
      </c>
      <c r="B55" s="5" t="s">
        <v>135</v>
      </c>
      <c r="C55" s="70">
        <v>0</v>
      </c>
      <c r="D55" s="62">
        <v>0</v>
      </c>
      <c r="E55" s="26">
        <v>0</v>
      </c>
      <c r="F55" s="26"/>
      <c r="G55" s="57">
        <v>0</v>
      </c>
      <c r="H55" s="36" t="e">
        <f t="shared" si="18"/>
        <v>#DIV/0!</v>
      </c>
      <c r="I55" s="57">
        <v>0</v>
      </c>
      <c r="J55" s="37" t="e">
        <f t="shared" si="6"/>
        <v>#DIV/0!</v>
      </c>
      <c r="K55" s="34"/>
      <c r="L55" s="34"/>
      <c r="M55" s="34"/>
    </row>
    <row r="56" spans="1:13" ht="9.6" customHeight="1" x14ac:dyDescent="0.25">
      <c r="A56" s="86"/>
      <c r="B56" s="87"/>
      <c r="C56" s="87"/>
      <c r="D56" s="87"/>
      <c r="E56" s="87"/>
      <c r="F56" s="87"/>
      <c r="G56" s="75"/>
      <c r="H56" s="75"/>
      <c r="I56" s="75"/>
      <c r="J56" s="76"/>
    </row>
    <row r="57" spans="1:13" ht="25.9" customHeight="1" x14ac:dyDescent="0.25">
      <c r="A57" s="15" t="s">
        <v>57</v>
      </c>
      <c r="B57" s="6" t="s">
        <v>136</v>
      </c>
      <c r="C57" s="54">
        <f>SUM(C58:C61)</f>
        <v>142111895.66999999</v>
      </c>
      <c r="D57" s="52">
        <f t="shared" ref="D57:E57" si="25">SUM(D58:D61)</f>
        <v>113102.9</v>
      </c>
      <c r="E57" s="9">
        <f t="shared" si="25"/>
        <v>46959.199999999997</v>
      </c>
      <c r="F57" s="36">
        <f>E57/D57*100</f>
        <v>41.519006143962713</v>
      </c>
      <c r="G57" s="49">
        <f t="shared" ref="G57" si="26">SUM(G58:G61)</f>
        <v>60835.4</v>
      </c>
      <c r="H57" s="36">
        <f t="shared" si="18"/>
        <v>129.54948125181011</v>
      </c>
      <c r="I57" s="49">
        <f t="shared" ref="I57" si="27">SUM(I58:I61)</f>
        <v>59967.9</v>
      </c>
      <c r="J57" s="37">
        <f t="shared" si="6"/>
        <v>98.574021046956219</v>
      </c>
    </row>
    <row r="58" spans="1:13" x14ac:dyDescent="0.25">
      <c r="A58" s="16" t="s">
        <v>58</v>
      </c>
      <c r="B58" s="5" t="s">
        <v>137</v>
      </c>
      <c r="C58" s="67">
        <v>12193077.050000001</v>
      </c>
      <c r="D58" s="62">
        <v>13100</v>
      </c>
      <c r="E58" s="26">
        <v>12545</v>
      </c>
      <c r="F58" s="36">
        <f t="shared" ref="F58:F61" si="28">E58/D58*100</f>
        <v>95.763358778625957</v>
      </c>
      <c r="G58" s="26">
        <v>13000</v>
      </c>
      <c r="H58" s="36">
        <f t="shared" si="18"/>
        <v>103.62694300518133</v>
      </c>
      <c r="I58" s="26">
        <v>13200</v>
      </c>
      <c r="J58" s="37">
        <f t="shared" si="6"/>
        <v>101.53846153846153</v>
      </c>
      <c r="K58" s="34"/>
      <c r="L58" s="34"/>
      <c r="M58" s="34"/>
    </row>
    <row r="59" spans="1:13" ht="25.5" customHeight="1" x14ac:dyDescent="0.25">
      <c r="A59" s="16" t="s">
        <v>60</v>
      </c>
      <c r="B59" s="5" t="s">
        <v>139</v>
      </c>
      <c r="C59" s="67">
        <v>96790912.109999999</v>
      </c>
      <c r="D59" s="62">
        <v>72012.899999999994</v>
      </c>
      <c r="E59" s="26">
        <v>0</v>
      </c>
      <c r="F59" s="36">
        <f t="shared" si="28"/>
        <v>0</v>
      </c>
      <c r="G59" s="26">
        <v>0</v>
      </c>
      <c r="H59" s="36">
        <v>0</v>
      </c>
      <c r="I59" s="26">
        <v>0</v>
      </c>
      <c r="J59" s="37">
        <v>0</v>
      </c>
      <c r="K59" s="34"/>
      <c r="L59" s="34"/>
      <c r="M59" s="34"/>
    </row>
    <row r="60" spans="1:13" x14ac:dyDescent="0.25">
      <c r="A60" s="18" t="s">
        <v>61</v>
      </c>
      <c r="B60" s="5" t="s">
        <v>140</v>
      </c>
      <c r="C60" s="67">
        <v>32627906.510000002</v>
      </c>
      <c r="D60" s="62">
        <v>27390</v>
      </c>
      <c r="E60" s="26">
        <v>33814.199999999997</v>
      </c>
      <c r="F60" s="36">
        <f t="shared" si="28"/>
        <v>123.45454545454544</v>
      </c>
      <c r="G60" s="26">
        <v>47235.4</v>
      </c>
      <c r="H60" s="36">
        <f t="shared" si="18"/>
        <v>139.69101738322956</v>
      </c>
      <c r="I60" s="26">
        <v>46167.9</v>
      </c>
      <c r="J60" s="37">
        <f t="shared" si="6"/>
        <v>97.740042425807758</v>
      </c>
      <c r="K60" s="34"/>
      <c r="L60" s="34"/>
      <c r="M60" s="34"/>
    </row>
    <row r="61" spans="1:13" ht="25.5" x14ac:dyDescent="0.25">
      <c r="A61" s="16" t="s">
        <v>62</v>
      </c>
      <c r="B61" s="5" t="s">
        <v>141</v>
      </c>
      <c r="C61" s="67">
        <v>500000</v>
      </c>
      <c r="D61" s="62">
        <v>600</v>
      </c>
      <c r="E61" s="26">
        <v>600</v>
      </c>
      <c r="F61" s="36">
        <f t="shared" si="28"/>
        <v>100</v>
      </c>
      <c r="G61" s="57">
        <v>600</v>
      </c>
      <c r="H61" s="36">
        <f t="shared" si="18"/>
        <v>100</v>
      </c>
      <c r="I61" s="57">
        <v>600</v>
      </c>
      <c r="J61" s="37">
        <f t="shared" si="6"/>
        <v>100</v>
      </c>
      <c r="K61" s="34"/>
      <c r="L61" s="34"/>
      <c r="M61" s="34"/>
    </row>
    <row r="62" spans="1:13" ht="10.15" customHeight="1" x14ac:dyDescent="0.25">
      <c r="A62" s="77"/>
      <c r="B62" s="78"/>
      <c r="C62" s="78"/>
      <c r="D62" s="78"/>
      <c r="E62" s="78"/>
      <c r="F62" s="78"/>
      <c r="G62" s="58"/>
      <c r="H62" s="36"/>
      <c r="I62" s="58"/>
      <c r="J62" s="37"/>
    </row>
    <row r="63" spans="1:13" ht="26.45" customHeight="1" x14ac:dyDescent="0.25">
      <c r="A63" s="15" t="s">
        <v>63</v>
      </c>
      <c r="B63" s="6" t="s">
        <v>142</v>
      </c>
      <c r="C63" s="54">
        <f>SUM(C64:C66)</f>
        <v>127238038.52</v>
      </c>
      <c r="D63" s="52">
        <f>SUM(D64:D66)</f>
        <v>149618.20000000001</v>
      </c>
      <c r="E63" s="9">
        <f>SUM(E64:E66)</f>
        <v>154987</v>
      </c>
      <c r="F63" s="36">
        <f>E63/D63*100</f>
        <v>103.58833350488108</v>
      </c>
      <c r="G63" s="49">
        <f>SUM(G64:G66)</f>
        <v>150098.9</v>
      </c>
      <c r="H63" s="36">
        <f t="shared" si="18"/>
        <v>96.846122578022658</v>
      </c>
      <c r="I63" s="49">
        <f>SUM(I64:I66)</f>
        <v>149400</v>
      </c>
      <c r="J63" s="37">
        <f t="shared" si="6"/>
        <v>99.534373669627158</v>
      </c>
    </row>
    <row r="64" spans="1:13" x14ac:dyDescent="0.25">
      <c r="A64" s="16" t="s">
        <v>64</v>
      </c>
      <c r="B64" s="5" t="s">
        <v>143</v>
      </c>
      <c r="C64" s="67">
        <v>88710570.530000001</v>
      </c>
      <c r="D64" s="62">
        <v>105463</v>
      </c>
      <c r="E64" s="26">
        <v>96923</v>
      </c>
      <c r="F64" s="36">
        <f t="shared" ref="F64:F66" si="29">E64/D64*100</f>
        <v>91.902373344206026</v>
      </c>
      <c r="G64" s="26">
        <v>91498.9</v>
      </c>
      <c r="H64" s="36">
        <f t="shared" si="18"/>
        <v>94.403701907699926</v>
      </c>
      <c r="I64" s="26">
        <v>90800</v>
      </c>
      <c r="J64" s="37">
        <f t="shared" si="6"/>
        <v>99.236165680680315</v>
      </c>
      <c r="K64" s="34"/>
      <c r="L64" s="34"/>
      <c r="M64" s="34"/>
    </row>
    <row r="65" spans="1:13" x14ac:dyDescent="0.25">
      <c r="A65" s="16" t="s">
        <v>65</v>
      </c>
      <c r="B65" s="5" t="s">
        <v>144</v>
      </c>
      <c r="C65" s="67">
        <v>4198150.8</v>
      </c>
      <c r="D65" s="62">
        <v>4100</v>
      </c>
      <c r="E65" s="26">
        <v>7271</v>
      </c>
      <c r="F65" s="36">
        <f t="shared" si="29"/>
        <v>177.34146341463415</v>
      </c>
      <c r="G65" s="26">
        <v>7400</v>
      </c>
      <c r="H65" s="36">
        <f t="shared" si="18"/>
        <v>101.77417136569935</v>
      </c>
      <c r="I65" s="26">
        <v>7400</v>
      </c>
      <c r="J65" s="37">
        <f t="shared" si="6"/>
        <v>100</v>
      </c>
      <c r="K65" s="34"/>
      <c r="L65" s="34"/>
      <c r="M65" s="34"/>
    </row>
    <row r="66" spans="1:13" x14ac:dyDescent="0.25">
      <c r="A66" s="16" t="s">
        <v>66</v>
      </c>
      <c r="B66" s="5" t="s">
        <v>145</v>
      </c>
      <c r="C66" s="67">
        <v>34329317.189999998</v>
      </c>
      <c r="D66" s="62">
        <v>40055.199999999997</v>
      </c>
      <c r="E66" s="26">
        <v>50793</v>
      </c>
      <c r="F66" s="36">
        <f t="shared" si="29"/>
        <v>126.80750564221374</v>
      </c>
      <c r="G66" s="57">
        <v>51200</v>
      </c>
      <c r="H66" s="36">
        <f t="shared" si="18"/>
        <v>100.80129151654755</v>
      </c>
      <c r="I66" s="57">
        <v>51200</v>
      </c>
      <c r="J66" s="37">
        <f t="shared" si="6"/>
        <v>100</v>
      </c>
      <c r="K66" s="34"/>
      <c r="L66" s="34"/>
      <c r="M66" s="34"/>
    </row>
    <row r="67" spans="1:13" ht="9.6" customHeight="1" x14ac:dyDescent="0.25">
      <c r="A67" s="77"/>
      <c r="B67" s="78"/>
      <c r="C67" s="78"/>
      <c r="D67" s="78"/>
      <c r="E67" s="78"/>
      <c r="F67" s="78"/>
      <c r="G67" s="75"/>
      <c r="H67" s="75"/>
      <c r="I67" s="75"/>
      <c r="J67" s="76"/>
    </row>
    <row r="68" spans="1:13" ht="28.15" customHeight="1" x14ac:dyDescent="0.25">
      <c r="A68" s="15" t="s">
        <v>68</v>
      </c>
      <c r="B68" s="6" t="s">
        <v>147</v>
      </c>
      <c r="C68" s="54">
        <f>SUM(C69:C70)</f>
        <v>20505999.990000002</v>
      </c>
      <c r="D68" s="52">
        <f>SUM(D69:D70)</f>
        <v>21740</v>
      </c>
      <c r="E68" s="9">
        <f>SUM(E69:E70)</f>
        <v>17997</v>
      </c>
      <c r="F68" s="36">
        <f>E68/D68*100</f>
        <v>82.782888684452629</v>
      </c>
      <c r="G68" s="49">
        <f>SUM(G69:G70)</f>
        <v>15000</v>
      </c>
      <c r="H68" s="36">
        <f t="shared" si="18"/>
        <v>83.347224537422903</v>
      </c>
      <c r="I68" s="49">
        <f>SUM(I69:I70)</f>
        <v>15000</v>
      </c>
      <c r="J68" s="37">
        <f t="shared" si="6"/>
        <v>100</v>
      </c>
    </row>
    <row r="69" spans="1:13" ht="25.5" x14ac:dyDescent="0.25">
      <c r="A69" s="16" t="s">
        <v>70</v>
      </c>
      <c r="B69" s="5" t="s">
        <v>149</v>
      </c>
      <c r="C69" s="67">
        <v>9847950</v>
      </c>
      <c r="D69" s="62">
        <v>10700</v>
      </c>
      <c r="E69" s="26">
        <v>10697</v>
      </c>
      <c r="F69" s="36">
        <f t="shared" ref="F69:F70" si="30">E69/D69*100</f>
        <v>99.971962616822424</v>
      </c>
      <c r="G69" s="57">
        <v>9200</v>
      </c>
      <c r="H69" s="36">
        <f t="shared" si="18"/>
        <v>86.005422080957274</v>
      </c>
      <c r="I69" s="57">
        <v>9200</v>
      </c>
      <c r="J69" s="37">
        <f t="shared" si="6"/>
        <v>100</v>
      </c>
      <c r="K69" s="34"/>
      <c r="L69" s="34"/>
      <c r="M69" s="34"/>
    </row>
    <row r="70" spans="1:13" ht="26.25" thickBot="1" x14ac:dyDescent="0.3">
      <c r="A70" s="16" t="s">
        <v>71</v>
      </c>
      <c r="B70" s="5" t="s">
        <v>150</v>
      </c>
      <c r="C70" s="71">
        <v>10658049.99</v>
      </c>
      <c r="D70" s="62">
        <v>11040</v>
      </c>
      <c r="E70" s="26">
        <v>7300</v>
      </c>
      <c r="F70" s="36">
        <f t="shared" si="30"/>
        <v>66.123188405797109</v>
      </c>
      <c r="G70" s="26">
        <v>5800</v>
      </c>
      <c r="H70" s="36">
        <f t="shared" si="18"/>
        <v>79.452054794520549</v>
      </c>
      <c r="I70" s="26">
        <v>5800</v>
      </c>
      <c r="J70" s="37">
        <f t="shared" si="6"/>
        <v>100</v>
      </c>
      <c r="K70" s="34"/>
      <c r="L70" s="34"/>
      <c r="M70" s="34"/>
    </row>
    <row r="71" spans="1:13" ht="9.6" customHeight="1" x14ac:dyDescent="0.25">
      <c r="A71" s="77"/>
      <c r="B71" s="78"/>
      <c r="C71" s="78"/>
      <c r="D71" s="78"/>
      <c r="E71" s="78"/>
      <c r="F71" s="78"/>
      <c r="G71" s="58"/>
      <c r="H71" s="36"/>
      <c r="I71" s="58"/>
      <c r="J71" s="37"/>
    </row>
    <row r="72" spans="1:13" ht="30.6" customHeight="1" x14ac:dyDescent="0.25">
      <c r="A72" s="15" t="s">
        <v>72</v>
      </c>
      <c r="B72" s="6" t="s">
        <v>151</v>
      </c>
      <c r="C72" s="60">
        <f>SUM(C73)</f>
        <v>0</v>
      </c>
      <c r="D72" s="52">
        <f t="shared" ref="D72:E72" si="31">SUM(D73)</f>
        <v>0</v>
      </c>
      <c r="E72" s="9">
        <f t="shared" si="31"/>
        <v>0</v>
      </c>
      <c r="F72" s="36">
        <v>0</v>
      </c>
      <c r="G72" s="49">
        <f t="shared" ref="G72" si="32">SUM(G73)</f>
        <v>0</v>
      </c>
      <c r="H72" s="36">
        <v>0</v>
      </c>
      <c r="I72" s="49">
        <f t="shared" ref="I72" si="33">SUM(I73)</f>
        <v>0</v>
      </c>
      <c r="J72" s="37">
        <v>0</v>
      </c>
    </row>
    <row r="73" spans="1:13" ht="44.25" customHeight="1" x14ac:dyDescent="0.25">
      <c r="A73" s="16" t="s">
        <v>73</v>
      </c>
      <c r="B73" s="5" t="s">
        <v>152</v>
      </c>
      <c r="C73" s="70">
        <v>0</v>
      </c>
      <c r="D73" s="63">
        <v>0</v>
      </c>
      <c r="E73" s="26">
        <v>0</v>
      </c>
      <c r="F73" s="36">
        <v>0</v>
      </c>
      <c r="G73" s="57">
        <v>0</v>
      </c>
      <c r="H73" s="36">
        <v>0</v>
      </c>
      <c r="I73" s="57">
        <v>0</v>
      </c>
      <c r="J73" s="37">
        <v>0</v>
      </c>
      <c r="K73" s="34"/>
      <c r="L73" s="34"/>
      <c r="M73" s="34"/>
    </row>
    <row r="74" spans="1:13" ht="7.9" customHeight="1" x14ac:dyDescent="0.25">
      <c r="A74" s="77"/>
      <c r="B74" s="78"/>
      <c r="C74" s="78"/>
      <c r="D74" s="78"/>
      <c r="E74" s="78"/>
      <c r="F74" s="78"/>
      <c r="G74" s="79"/>
      <c r="H74" s="79"/>
      <c r="I74" s="79"/>
      <c r="J74" s="80"/>
    </row>
    <row r="75" spans="1:13" ht="8.4499999999999993" customHeight="1" thickBot="1" x14ac:dyDescent="0.3">
      <c r="A75" s="81"/>
      <c r="B75" s="82"/>
      <c r="C75" s="82"/>
      <c r="D75" s="82"/>
      <c r="E75" s="82"/>
      <c r="F75" s="82"/>
      <c r="G75" s="83"/>
      <c r="H75" s="83"/>
      <c r="I75" s="83"/>
      <c r="J75" s="84"/>
    </row>
    <row r="76" spans="1:13" ht="24" customHeight="1" thickBot="1" x14ac:dyDescent="0.3">
      <c r="A76" s="45" t="s">
        <v>77</v>
      </c>
      <c r="B76" s="46"/>
      <c r="C76" s="72">
        <f>C7+C16+C20+C25+C32+C38+C43+C50+C54+C57+C63+C68+C72</f>
        <v>5102236967.1199999</v>
      </c>
      <c r="D76" s="65">
        <f>D7+D16+D20+D25+D32+D38+D43+D50+D54+D57+D63+D68+D72</f>
        <v>5855676.6890000002</v>
      </c>
      <c r="E76" s="47">
        <f>E7+E16+E20+E25+E32+E38+E43+E50+E54+E57+E63+E68+E72</f>
        <v>6607819.4000000013</v>
      </c>
      <c r="F76" s="48">
        <f>E76/D76*100</f>
        <v>112.84467621672</v>
      </c>
      <c r="G76" s="44">
        <f>G7+G16+G20+G25+G32+G38+G43+G50+G54+G57+G63+G68+G72</f>
        <v>5526741.5190000013</v>
      </c>
      <c r="H76" s="48">
        <f>G76/E76*100</f>
        <v>83.639415432570701</v>
      </c>
      <c r="I76" s="44">
        <f>I7+I16+I20+I25+I32+I38+I43+I50+I54+I57+I63+I68+I72</f>
        <v>4904432.3990000002</v>
      </c>
      <c r="J76" s="40">
        <f>I76/G76*100</f>
        <v>88.740035736055177</v>
      </c>
    </row>
    <row r="77" spans="1:13" ht="3" customHeight="1" thickBot="1" x14ac:dyDescent="0.3">
      <c r="A77" s="41" t="s">
        <v>182</v>
      </c>
      <c r="B77" s="42"/>
      <c r="C77" s="73">
        <v>0</v>
      </c>
      <c r="D77" s="53">
        <v>0</v>
      </c>
      <c r="E77" s="43"/>
      <c r="F77" s="48" t="e">
        <f t="shared" ref="F77:F78" si="34">E77/D77*100</f>
        <v>#DIV/0!</v>
      </c>
      <c r="G77" s="59"/>
      <c r="H77" s="48" t="e">
        <f t="shared" ref="H77:H78" si="35">G77/E77*100</f>
        <v>#DIV/0!</v>
      </c>
      <c r="I77" s="59"/>
      <c r="J77" s="40" t="e">
        <f t="shared" ref="J77:J78" si="36">I77/G77*100</f>
        <v>#DIV/0!</v>
      </c>
    </row>
    <row r="78" spans="1:13" s="132" customFormat="1" ht="27" thickBot="1" x14ac:dyDescent="0.3">
      <c r="A78" s="125" t="s">
        <v>183</v>
      </c>
      <c r="B78" s="126"/>
      <c r="C78" s="127">
        <f>C76+C77</f>
        <v>5102236967.1199999</v>
      </c>
      <c r="D78" s="128">
        <f t="shared" ref="D78:I78" si="37">D76+D77</f>
        <v>5855676.6890000002</v>
      </c>
      <c r="E78" s="129">
        <f t="shared" si="37"/>
        <v>6607819.4000000013</v>
      </c>
      <c r="F78" s="130">
        <f t="shared" si="34"/>
        <v>112.84467621672</v>
      </c>
      <c r="G78" s="129">
        <f t="shared" si="37"/>
        <v>5526741.5190000013</v>
      </c>
      <c r="H78" s="130">
        <f t="shared" si="35"/>
        <v>83.639415432570701</v>
      </c>
      <c r="I78" s="129">
        <f t="shared" si="37"/>
        <v>4904432.3990000002</v>
      </c>
      <c r="J78" s="131">
        <f t="shared" si="36"/>
        <v>88.740035736055177</v>
      </c>
    </row>
  </sheetData>
  <mergeCells count="26">
    <mergeCell ref="B3:B5"/>
    <mergeCell ref="C3:C5"/>
    <mergeCell ref="D3:D5"/>
    <mergeCell ref="E3:F4"/>
    <mergeCell ref="G3:H4"/>
    <mergeCell ref="A1:J1"/>
    <mergeCell ref="A71:F71"/>
    <mergeCell ref="A42:F42"/>
    <mergeCell ref="A49:F49"/>
    <mergeCell ref="A53:F53"/>
    <mergeCell ref="A56:F56"/>
    <mergeCell ref="A62:F62"/>
    <mergeCell ref="A67:F67"/>
    <mergeCell ref="A15:F15"/>
    <mergeCell ref="A19:F19"/>
    <mergeCell ref="A24:F24"/>
    <mergeCell ref="A31:F31"/>
    <mergeCell ref="A37:F37"/>
    <mergeCell ref="I3:J4"/>
    <mergeCell ref="A6:J6"/>
    <mergeCell ref="A3:A5"/>
    <mergeCell ref="G53:J53"/>
    <mergeCell ref="G56:J56"/>
    <mergeCell ref="G67:J67"/>
    <mergeCell ref="A74:J74"/>
    <mergeCell ref="A75:J75"/>
  </mergeCells>
  <pageMargins left="0.11811023622047245" right="0.11811023622047245" top="0.15748031496062992" bottom="0.35433070866141736" header="0.11811023622047245" footer="0.11811023622047245"/>
  <pageSetup paperSize="9" scale="95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7"/>
  <sheetViews>
    <sheetView workbookViewId="0">
      <selection activeCell="P101" sqref="P101"/>
    </sheetView>
  </sheetViews>
  <sheetFormatPr defaultColWidth="9.140625" defaultRowHeight="15" x14ac:dyDescent="0.25"/>
  <cols>
    <col min="1" max="1" width="35.5703125" style="1" customWidth="1"/>
    <col min="2" max="2" width="7.28515625" style="2" customWidth="1"/>
    <col min="3" max="3" width="10.28515625" style="11" customWidth="1"/>
    <col min="4" max="4" width="13.85546875" style="31" customWidth="1"/>
    <col min="5" max="5" width="12.85546875" style="2" customWidth="1"/>
    <col min="6" max="6" width="13.28515625" style="2" hidden="1" customWidth="1"/>
    <col min="7" max="7" width="13.5703125" style="2" customWidth="1"/>
    <col min="8" max="8" width="14" style="2" customWidth="1"/>
    <col min="9" max="16384" width="9.140625" style="1"/>
  </cols>
  <sheetData>
    <row r="1" spans="1:8" ht="46.15" customHeight="1" x14ac:dyDescent="0.25">
      <c r="A1" s="85" t="s">
        <v>171</v>
      </c>
      <c r="B1" s="85"/>
      <c r="C1" s="85"/>
      <c r="D1" s="85"/>
      <c r="E1" s="85"/>
      <c r="F1" s="85"/>
      <c r="G1" s="85"/>
      <c r="H1" s="85"/>
    </row>
    <row r="2" spans="1:8" ht="15.75" thickBot="1" x14ac:dyDescent="0.3"/>
    <row r="3" spans="1:8" ht="14.45" customHeight="1" x14ac:dyDescent="0.25">
      <c r="A3" s="97" t="s">
        <v>0</v>
      </c>
      <c r="B3" s="100" t="s">
        <v>1</v>
      </c>
      <c r="C3" s="115" t="s">
        <v>172</v>
      </c>
      <c r="D3" s="118" t="s">
        <v>177</v>
      </c>
      <c r="E3" s="109" t="s">
        <v>178</v>
      </c>
      <c r="F3" s="121"/>
      <c r="G3" s="121"/>
      <c r="H3" s="110"/>
    </row>
    <row r="4" spans="1:8" ht="12.75" customHeight="1" x14ac:dyDescent="0.25">
      <c r="A4" s="98"/>
      <c r="B4" s="101"/>
      <c r="C4" s="116"/>
      <c r="D4" s="119"/>
      <c r="E4" s="111"/>
      <c r="F4" s="122"/>
      <c r="G4" s="122"/>
      <c r="H4" s="112"/>
    </row>
    <row r="5" spans="1:8" ht="51" customHeight="1" x14ac:dyDescent="0.25">
      <c r="A5" s="113"/>
      <c r="B5" s="114"/>
      <c r="C5" s="117"/>
      <c r="D5" s="120"/>
      <c r="E5" s="12" t="s">
        <v>179</v>
      </c>
      <c r="F5" s="13"/>
      <c r="G5" s="12" t="s">
        <v>180</v>
      </c>
      <c r="H5" s="12" t="s">
        <v>181</v>
      </c>
    </row>
    <row r="6" spans="1:8" ht="12" customHeight="1" x14ac:dyDescent="0.25">
      <c r="A6" s="123"/>
      <c r="B6" s="124"/>
      <c r="C6" s="124"/>
      <c r="D6" s="124"/>
      <c r="E6" s="124"/>
      <c r="F6" s="124"/>
      <c r="G6" s="124"/>
      <c r="H6" s="124"/>
    </row>
    <row r="7" spans="1:8" x14ac:dyDescent="0.25">
      <c r="A7" s="15" t="s">
        <v>2</v>
      </c>
      <c r="B7" s="6" t="s">
        <v>78</v>
      </c>
      <c r="C7" s="9">
        <f>SUM(C8:C18)</f>
        <v>24100.036091950002</v>
      </c>
      <c r="D7" s="27">
        <f>SUM(D8:D18)</f>
        <v>32607.904999999999</v>
      </c>
      <c r="E7" s="9">
        <f t="shared" ref="E7" si="0">SUM(E8:E18)</f>
        <v>51491.769</v>
      </c>
      <c r="F7" s="3"/>
      <c r="G7" s="9">
        <f t="shared" ref="G7:H7" si="1">SUM(G8:G18)</f>
        <v>51170.165000000001</v>
      </c>
      <c r="H7" s="9">
        <f t="shared" si="1"/>
        <v>68020.702999999994</v>
      </c>
    </row>
    <row r="8" spans="1:8" ht="51" x14ac:dyDescent="0.25">
      <c r="A8" s="16" t="s">
        <v>3</v>
      </c>
      <c r="B8" s="5" t="s">
        <v>79</v>
      </c>
      <c r="C8" s="10">
        <v>841.66754423999998</v>
      </c>
      <c r="D8" s="28">
        <v>965.25199999999995</v>
      </c>
      <c r="E8" s="26">
        <v>812.97400000000005</v>
      </c>
      <c r="F8" s="7"/>
      <c r="G8" s="26">
        <v>812.97400000000005</v>
      </c>
      <c r="H8" s="26">
        <v>812.97400000000005</v>
      </c>
    </row>
    <row r="9" spans="1:8" ht="63.75" x14ac:dyDescent="0.25">
      <c r="A9" s="16" t="s">
        <v>4</v>
      </c>
      <c r="B9" s="5" t="s">
        <v>80</v>
      </c>
      <c r="C9" s="10">
        <v>1653.5042396099998</v>
      </c>
      <c r="D9" s="28">
        <v>1944.308</v>
      </c>
      <c r="E9" s="26">
        <v>1815.07</v>
      </c>
      <c r="F9" s="7"/>
      <c r="G9" s="26">
        <v>1819.5640000000001</v>
      </c>
      <c r="H9" s="26">
        <v>1850.3030000000001</v>
      </c>
    </row>
    <row r="10" spans="1:8" ht="76.5" x14ac:dyDescent="0.25">
      <c r="A10" s="16" t="s">
        <v>5</v>
      </c>
      <c r="B10" s="5" t="s">
        <v>81</v>
      </c>
      <c r="C10" s="10">
        <v>343.12551363999995</v>
      </c>
      <c r="D10" s="28">
        <v>372.95299999999997</v>
      </c>
      <c r="E10" s="26">
        <v>338.06799999999998</v>
      </c>
      <c r="F10" s="7"/>
      <c r="G10" s="26">
        <v>337.447</v>
      </c>
      <c r="H10" s="26">
        <v>337.41500000000002</v>
      </c>
    </row>
    <row r="11" spans="1:8" x14ac:dyDescent="0.25">
      <c r="A11" s="16" t="s">
        <v>6</v>
      </c>
      <c r="B11" s="5" t="s">
        <v>82</v>
      </c>
      <c r="C11" s="10">
        <v>1951.2133132399999</v>
      </c>
      <c r="D11" s="28">
        <v>2203</v>
      </c>
      <c r="E11" s="26">
        <v>2307.4340000000002</v>
      </c>
      <c r="F11" s="7"/>
      <c r="G11" s="26">
        <v>2302.2449999999999</v>
      </c>
      <c r="H11" s="26">
        <v>2297.2159999999999</v>
      </c>
    </row>
    <row r="12" spans="1:8" ht="51" x14ac:dyDescent="0.25">
      <c r="A12" s="16" t="s">
        <v>7</v>
      </c>
      <c r="B12" s="5" t="s">
        <v>83</v>
      </c>
      <c r="C12" s="10">
        <v>1455.4038428499998</v>
      </c>
      <c r="D12" s="28">
        <v>1553.954</v>
      </c>
      <c r="E12" s="26">
        <v>1419</v>
      </c>
      <c r="F12" s="7"/>
      <c r="G12" s="26">
        <v>1419.2370000000001</v>
      </c>
      <c r="H12" s="26">
        <v>1419.4939999999999</v>
      </c>
    </row>
    <row r="13" spans="1:8" ht="25.5" x14ac:dyDescent="0.25">
      <c r="A13" s="16" t="s">
        <v>8</v>
      </c>
      <c r="B13" s="5" t="s">
        <v>84</v>
      </c>
      <c r="C13" s="10">
        <v>1662.65311772</v>
      </c>
      <c r="D13" s="28">
        <v>261.13499999999999</v>
      </c>
      <c r="E13" s="26">
        <v>240.94399999999999</v>
      </c>
      <c r="F13" s="8"/>
      <c r="G13" s="26">
        <v>241.33699999999999</v>
      </c>
      <c r="H13" s="26">
        <v>241.744</v>
      </c>
    </row>
    <row r="14" spans="1:8" ht="25.5" x14ac:dyDescent="0.25">
      <c r="A14" s="16" t="s">
        <v>161</v>
      </c>
      <c r="B14" s="5" t="s">
        <v>162</v>
      </c>
      <c r="C14" s="10">
        <v>0.62346000000000001</v>
      </c>
      <c r="D14" s="28">
        <v>0.624</v>
      </c>
      <c r="E14" s="26">
        <v>0.624</v>
      </c>
      <c r="F14" s="8"/>
      <c r="G14" s="26">
        <v>0.624</v>
      </c>
      <c r="H14" s="26">
        <v>0.624</v>
      </c>
    </row>
    <row r="15" spans="1:8" x14ac:dyDescent="0.25">
      <c r="A15" s="16" t="s">
        <v>9</v>
      </c>
      <c r="B15" s="5" t="s">
        <v>85</v>
      </c>
      <c r="C15" s="10">
        <v>10</v>
      </c>
      <c r="D15" s="28">
        <v>0</v>
      </c>
      <c r="E15" s="26">
        <v>10</v>
      </c>
      <c r="F15" s="7"/>
      <c r="G15" s="26">
        <v>10</v>
      </c>
      <c r="H15" s="26">
        <v>10</v>
      </c>
    </row>
    <row r="16" spans="1:8" x14ac:dyDescent="0.25">
      <c r="A16" s="16" t="s">
        <v>10</v>
      </c>
      <c r="B16" s="5" t="s">
        <v>86</v>
      </c>
      <c r="C16" s="10">
        <v>0</v>
      </c>
      <c r="D16" s="28">
        <v>650</v>
      </c>
      <c r="E16" s="26">
        <v>550</v>
      </c>
      <c r="F16" s="7"/>
      <c r="G16" s="26">
        <v>550</v>
      </c>
      <c r="H16" s="26">
        <v>550</v>
      </c>
    </row>
    <row r="17" spans="1:8" ht="25.5" x14ac:dyDescent="0.25">
      <c r="A17" s="16" t="s">
        <v>11</v>
      </c>
      <c r="B17" s="5" t="s">
        <v>87</v>
      </c>
      <c r="C17" s="10">
        <v>77.722594180000002</v>
      </c>
      <c r="D17" s="28">
        <v>68.795000000000002</v>
      </c>
      <c r="E17" s="26">
        <v>120.5</v>
      </c>
      <c r="F17" s="7"/>
      <c r="G17" s="26">
        <v>70.5</v>
      </c>
      <c r="H17" s="26">
        <v>70.5</v>
      </c>
    </row>
    <row r="18" spans="1:8" x14ac:dyDescent="0.25">
      <c r="A18" s="16" t="s">
        <v>12</v>
      </c>
      <c r="B18" s="5" t="s">
        <v>88</v>
      </c>
      <c r="C18" s="10">
        <v>16104.12246647</v>
      </c>
      <c r="D18" s="28">
        <v>24587.883999999998</v>
      </c>
      <c r="E18" s="26">
        <v>43877.154999999999</v>
      </c>
      <c r="F18" s="7"/>
      <c r="G18" s="26">
        <v>43606.237000000001</v>
      </c>
      <c r="H18" s="26">
        <v>60430.432999999997</v>
      </c>
    </row>
    <row r="19" spans="1:8" x14ac:dyDescent="0.25">
      <c r="A19" s="77"/>
      <c r="B19" s="78"/>
      <c r="C19" s="78"/>
      <c r="D19" s="78"/>
      <c r="E19" s="78"/>
      <c r="F19" s="78"/>
      <c r="G19" s="1"/>
      <c r="H19" s="1"/>
    </row>
    <row r="20" spans="1:8" x14ac:dyDescent="0.25">
      <c r="A20" s="15" t="s">
        <v>13</v>
      </c>
      <c r="B20" s="6" t="s">
        <v>89</v>
      </c>
      <c r="C20" s="9">
        <f>C21+C22</f>
        <v>167.55545699000001</v>
      </c>
      <c r="D20" s="27">
        <f>SUM(D21:D22)</f>
        <v>189.928</v>
      </c>
      <c r="E20" s="9">
        <f t="shared" ref="E20" si="2">E21+E22</f>
        <v>133.50900000000001</v>
      </c>
      <c r="F20" s="3"/>
      <c r="G20" s="9">
        <f t="shared" ref="G20:H20" si="3">G21+G22</f>
        <v>127.158</v>
      </c>
      <c r="H20" s="9">
        <f t="shared" si="3"/>
        <v>133.149</v>
      </c>
    </row>
    <row r="21" spans="1:8" ht="25.5" x14ac:dyDescent="0.25">
      <c r="A21" s="16" t="s">
        <v>14</v>
      </c>
      <c r="B21" s="5" t="s">
        <v>90</v>
      </c>
      <c r="C21" s="10">
        <v>167.55545699000001</v>
      </c>
      <c r="D21" s="33">
        <v>173.12100000000001</v>
      </c>
      <c r="E21" s="26">
        <v>120.45</v>
      </c>
      <c r="F21" s="7"/>
      <c r="G21" s="26">
        <v>122.374</v>
      </c>
      <c r="H21" s="26">
        <v>128.36500000000001</v>
      </c>
    </row>
    <row r="22" spans="1:8" x14ac:dyDescent="0.25">
      <c r="A22" s="16" t="s">
        <v>15</v>
      </c>
      <c r="B22" s="5" t="s">
        <v>91</v>
      </c>
      <c r="C22" s="10">
        <v>0</v>
      </c>
      <c r="D22" s="33">
        <v>16.806999999999999</v>
      </c>
      <c r="E22" s="26">
        <v>13.058999999999999</v>
      </c>
      <c r="F22" s="7"/>
      <c r="G22" s="26">
        <v>4.7839999999999998</v>
      </c>
      <c r="H22" s="26">
        <v>4.7839999999999998</v>
      </c>
    </row>
    <row r="23" spans="1:8" ht="15.6" customHeight="1" x14ac:dyDescent="0.25">
      <c r="A23" s="77"/>
      <c r="B23" s="78"/>
      <c r="C23" s="78"/>
      <c r="D23" s="78"/>
      <c r="E23" s="78"/>
      <c r="F23" s="78"/>
      <c r="G23" s="1"/>
      <c r="H23" s="1"/>
    </row>
    <row r="24" spans="1:8" ht="25.5" x14ac:dyDescent="0.25">
      <c r="A24" s="15" t="s">
        <v>16</v>
      </c>
      <c r="B24" s="6" t="s">
        <v>92</v>
      </c>
      <c r="C24" s="9">
        <f>SUM(C25:C27)</f>
        <v>8751.9552709199997</v>
      </c>
      <c r="D24" s="27">
        <f>SUM(D25:D27)</f>
        <v>10662.915999999999</v>
      </c>
      <c r="E24" s="9">
        <f t="shared" ref="E24" si="4">SUM(E25:E27)</f>
        <v>10710.191999999999</v>
      </c>
      <c r="F24" s="3"/>
      <c r="G24" s="9">
        <f t="shared" ref="G24:H24" si="5">SUM(G25:G27)</f>
        <v>10760.151</v>
      </c>
      <c r="H24" s="9">
        <f t="shared" si="5"/>
        <v>10543.808000000001</v>
      </c>
    </row>
    <row r="25" spans="1:8" ht="51" x14ac:dyDescent="0.25">
      <c r="A25" s="16" t="s">
        <v>157</v>
      </c>
      <c r="B25" s="5" t="s">
        <v>93</v>
      </c>
      <c r="C25" s="10">
        <v>1383.7630441500003</v>
      </c>
      <c r="D25" s="28">
        <v>2088.4499999999998</v>
      </c>
      <c r="E25" s="26">
        <v>2307.4679999999998</v>
      </c>
      <c r="F25" s="7"/>
      <c r="G25" s="26">
        <v>2225.3209999999999</v>
      </c>
      <c r="H25" s="26">
        <v>2025.17</v>
      </c>
    </row>
    <row r="26" spans="1:8" x14ac:dyDescent="0.25">
      <c r="A26" s="16" t="s">
        <v>17</v>
      </c>
      <c r="B26" s="5" t="s">
        <v>94</v>
      </c>
      <c r="C26" s="10">
        <v>5858.9496037899999</v>
      </c>
      <c r="D26" s="28">
        <v>7018.2569999999996</v>
      </c>
      <c r="E26" s="26">
        <v>7062.33</v>
      </c>
      <c r="F26" s="7"/>
      <c r="G26" s="26">
        <v>7070.5630000000001</v>
      </c>
      <c r="H26" s="26">
        <v>7169.799</v>
      </c>
    </row>
    <row r="27" spans="1:8" ht="38.25" x14ac:dyDescent="0.25">
      <c r="A27" s="16" t="s">
        <v>18</v>
      </c>
      <c r="B27" s="5" t="s">
        <v>95</v>
      </c>
      <c r="C27" s="10">
        <v>1509.2426229800001</v>
      </c>
      <c r="D27" s="28">
        <v>1556.2090000000001</v>
      </c>
      <c r="E27" s="26">
        <v>1340.394</v>
      </c>
      <c r="F27" s="7"/>
      <c r="G27" s="26">
        <v>1464.2670000000001</v>
      </c>
      <c r="H27" s="26">
        <v>1348.8389999999999</v>
      </c>
    </row>
    <row r="28" spans="1:8" x14ac:dyDescent="0.25">
      <c r="A28" s="77"/>
      <c r="B28" s="78"/>
      <c r="C28" s="78"/>
      <c r="D28" s="78"/>
      <c r="E28" s="78"/>
      <c r="F28" s="78"/>
      <c r="G28" s="1"/>
      <c r="H28" s="1"/>
    </row>
    <row r="29" spans="1:8" x14ac:dyDescent="0.25">
      <c r="A29" s="15" t="s">
        <v>19</v>
      </c>
      <c r="B29" s="6" t="s">
        <v>96</v>
      </c>
      <c r="C29" s="9">
        <f>SUM(C30:C40)</f>
        <v>102968.55706394</v>
      </c>
      <c r="D29" s="27">
        <f>SUM(D30:D40)</f>
        <v>148493.13199999998</v>
      </c>
      <c r="E29" s="9">
        <f t="shared" ref="E29" si="6">SUM(E30:E40)</f>
        <v>107594.97</v>
      </c>
      <c r="F29" s="3"/>
      <c r="G29" s="9">
        <f>SUM(G30:G40)</f>
        <v>128738.68100000001</v>
      </c>
      <c r="H29" s="9">
        <f>SUM(H30:H40)</f>
        <v>114900.52799999999</v>
      </c>
    </row>
    <row r="30" spans="1:8" x14ac:dyDescent="0.25">
      <c r="A30" s="16" t="s">
        <v>20</v>
      </c>
      <c r="B30" s="5" t="s">
        <v>97</v>
      </c>
      <c r="C30" s="10">
        <v>2549.6684956999998</v>
      </c>
      <c r="D30" s="32">
        <v>2986.9160000000002</v>
      </c>
      <c r="E30" s="26">
        <v>3050.6190000000001</v>
      </c>
      <c r="F30" s="8"/>
      <c r="G30" s="26">
        <v>3035.5369999999998</v>
      </c>
      <c r="H30" s="26">
        <v>3051.0929999999998</v>
      </c>
    </row>
    <row r="31" spans="1:8" x14ac:dyDescent="0.25">
      <c r="A31" s="18" t="s">
        <v>21</v>
      </c>
      <c r="B31" s="5" t="s">
        <v>98</v>
      </c>
      <c r="C31" s="10">
        <v>121.36641761</v>
      </c>
      <c r="D31" s="32">
        <v>176.77500000000001</v>
      </c>
      <c r="E31" s="26">
        <v>151.03200000000001</v>
      </c>
      <c r="F31" s="7"/>
      <c r="G31" s="26">
        <v>150.964</v>
      </c>
      <c r="H31" s="26">
        <v>150.816</v>
      </c>
    </row>
    <row r="32" spans="1:8" ht="25.5" x14ac:dyDescent="0.25">
      <c r="A32" s="16" t="s">
        <v>22</v>
      </c>
      <c r="B32" s="5" t="s">
        <v>99</v>
      </c>
      <c r="C32" s="10">
        <v>1.3331100499999999</v>
      </c>
      <c r="D32" s="28">
        <v>4.202</v>
      </c>
      <c r="E32" s="26">
        <v>25.850999999999999</v>
      </c>
      <c r="F32" s="7"/>
      <c r="G32" s="26">
        <v>25.850999999999999</v>
      </c>
      <c r="H32" s="26">
        <v>25.850999999999999</v>
      </c>
    </row>
    <row r="33" spans="1:8" x14ac:dyDescent="0.25">
      <c r="A33" s="16" t="s">
        <v>23</v>
      </c>
      <c r="B33" s="5" t="s">
        <v>100</v>
      </c>
      <c r="C33" s="10">
        <v>8603.9304244899995</v>
      </c>
      <c r="D33" s="32">
        <v>6764.4340000000002</v>
      </c>
      <c r="E33" s="26">
        <v>8129.1639999999998</v>
      </c>
      <c r="F33" s="7"/>
      <c r="G33" s="26">
        <v>8870.6740000000009</v>
      </c>
      <c r="H33" s="26">
        <v>7884.5969999999998</v>
      </c>
    </row>
    <row r="34" spans="1:8" x14ac:dyDescent="0.25">
      <c r="A34" s="16" t="s">
        <v>24</v>
      </c>
      <c r="B34" s="5" t="s">
        <v>101</v>
      </c>
      <c r="C34" s="10">
        <v>847.30899305999992</v>
      </c>
      <c r="D34" s="28">
        <v>341.76900000000001</v>
      </c>
      <c r="E34" s="26">
        <v>554.88900000000001</v>
      </c>
      <c r="F34" s="7"/>
      <c r="G34" s="26">
        <v>755.303</v>
      </c>
      <c r="H34" s="26">
        <v>614.13800000000003</v>
      </c>
    </row>
    <row r="35" spans="1:8" x14ac:dyDescent="0.25">
      <c r="A35" s="16" t="s">
        <v>25</v>
      </c>
      <c r="B35" s="5" t="s">
        <v>102</v>
      </c>
      <c r="C35" s="10">
        <v>2697.65613003</v>
      </c>
      <c r="D35" s="28">
        <v>2939.7350000000001</v>
      </c>
      <c r="E35" s="26">
        <v>3045.4540000000002</v>
      </c>
      <c r="F35" s="7"/>
      <c r="G35" s="26">
        <v>3055.8609999999999</v>
      </c>
      <c r="H35" s="26">
        <v>3011.518</v>
      </c>
    </row>
    <row r="36" spans="1:8" x14ac:dyDescent="0.25">
      <c r="A36" s="16" t="s">
        <v>26</v>
      </c>
      <c r="B36" s="5" t="s">
        <v>103</v>
      </c>
      <c r="C36" s="10">
        <v>6372.9820738099997</v>
      </c>
      <c r="D36" s="28">
        <v>13276.844999999999</v>
      </c>
      <c r="E36" s="26">
        <v>12454.349</v>
      </c>
      <c r="F36" s="7"/>
      <c r="G36" s="26">
        <v>10205.51</v>
      </c>
      <c r="H36" s="26">
        <v>6772.7979999999998</v>
      </c>
    </row>
    <row r="37" spans="1:8" x14ac:dyDescent="0.25">
      <c r="A37" s="16" t="s">
        <v>27</v>
      </c>
      <c r="B37" s="5" t="s">
        <v>104</v>
      </c>
      <c r="C37" s="10">
        <v>69372.47518039</v>
      </c>
      <c r="D37" s="28">
        <v>94131.148000000001</v>
      </c>
      <c r="E37" s="26">
        <v>54533.061999999998</v>
      </c>
      <c r="F37" s="7"/>
      <c r="G37" s="26">
        <v>79938.69</v>
      </c>
      <c r="H37" s="26">
        <v>75422.150999999998</v>
      </c>
    </row>
    <row r="38" spans="1:8" x14ac:dyDescent="0.25">
      <c r="A38" s="16" t="s">
        <v>28</v>
      </c>
      <c r="B38" s="5" t="s">
        <v>105</v>
      </c>
      <c r="C38" s="10">
        <v>3633.0569895000003</v>
      </c>
      <c r="D38" s="28">
        <v>7405.94</v>
      </c>
      <c r="E38" s="26">
        <v>8959.4590000000007</v>
      </c>
      <c r="F38" s="7"/>
      <c r="G38" s="26">
        <v>7440.3180000000002</v>
      </c>
      <c r="H38" s="26">
        <v>8827.0329999999994</v>
      </c>
    </row>
    <row r="39" spans="1:8" ht="25.5" x14ac:dyDescent="0.25">
      <c r="A39" s="16" t="s">
        <v>164</v>
      </c>
      <c r="B39" s="5" t="s">
        <v>163</v>
      </c>
      <c r="C39" s="10">
        <v>110.86484799999999</v>
      </c>
      <c r="D39" s="28">
        <v>38.612000000000002</v>
      </c>
      <c r="E39" s="26">
        <v>37.4</v>
      </c>
      <c r="F39" s="7"/>
      <c r="G39" s="26">
        <v>37.4</v>
      </c>
      <c r="H39" s="26">
        <v>37.4</v>
      </c>
    </row>
    <row r="40" spans="1:8" ht="25.5" x14ac:dyDescent="0.25">
      <c r="A40" s="16" t="s">
        <v>29</v>
      </c>
      <c r="B40" s="5" t="s">
        <v>106</v>
      </c>
      <c r="C40" s="10">
        <v>8657.9144013000005</v>
      </c>
      <c r="D40" s="32">
        <v>20426.756000000001</v>
      </c>
      <c r="E40" s="26">
        <v>16653.690999999999</v>
      </c>
      <c r="F40" s="7"/>
      <c r="G40" s="26">
        <v>15222.573</v>
      </c>
      <c r="H40" s="26">
        <v>9103.1329999999998</v>
      </c>
    </row>
    <row r="41" spans="1:8" x14ac:dyDescent="0.25">
      <c r="A41" s="88"/>
      <c r="B41" s="89"/>
      <c r="C41" s="89"/>
      <c r="D41" s="89"/>
      <c r="E41" s="89"/>
      <c r="F41" s="89"/>
      <c r="G41" s="1"/>
      <c r="H41" s="1"/>
    </row>
    <row r="42" spans="1:8" x14ac:dyDescent="0.25">
      <c r="A42" s="15" t="s">
        <v>30</v>
      </c>
      <c r="B42" s="6" t="s">
        <v>107</v>
      </c>
      <c r="C42" s="9">
        <f>SUM(C43:C47)</f>
        <v>19376.083611059999</v>
      </c>
      <c r="D42" s="27">
        <f t="shared" ref="D42:E42" si="7">SUM(D43:D47)</f>
        <v>25787.875</v>
      </c>
      <c r="E42" s="9">
        <f t="shared" si="7"/>
        <v>26086.502999999997</v>
      </c>
      <c r="F42" s="3"/>
      <c r="G42" s="9">
        <f t="shared" ref="G42:H42" si="8">SUM(G43:G47)</f>
        <v>23045.495999999999</v>
      </c>
      <c r="H42" s="9">
        <f t="shared" si="8"/>
        <v>15785.245999999999</v>
      </c>
    </row>
    <row r="43" spans="1:8" x14ac:dyDescent="0.25">
      <c r="A43" s="16" t="s">
        <v>31</v>
      </c>
      <c r="B43" s="5" t="s">
        <v>108</v>
      </c>
      <c r="C43" s="10">
        <v>2861.2622675100001</v>
      </c>
      <c r="D43" s="28">
        <v>3401.5920000000001</v>
      </c>
      <c r="E43" s="26">
        <v>5193.5780000000004</v>
      </c>
      <c r="F43" s="7"/>
      <c r="G43" s="26">
        <v>3305.32</v>
      </c>
      <c r="H43" s="26">
        <v>1016.256</v>
      </c>
    </row>
    <row r="44" spans="1:8" x14ac:dyDescent="0.25">
      <c r="A44" s="16" t="s">
        <v>32</v>
      </c>
      <c r="B44" s="5" t="s">
        <v>109</v>
      </c>
      <c r="C44" s="10">
        <v>6152.7254668599999</v>
      </c>
      <c r="D44" s="28">
        <v>9658.4599999999991</v>
      </c>
      <c r="E44" s="26">
        <v>6420.1589999999997</v>
      </c>
      <c r="F44" s="7"/>
      <c r="G44" s="26">
        <v>6040.4210000000003</v>
      </c>
      <c r="H44" s="26">
        <v>2243.971</v>
      </c>
    </row>
    <row r="45" spans="1:8" x14ac:dyDescent="0.25">
      <c r="A45" s="18" t="s">
        <v>33</v>
      </c>
      <c r="B45" s="5" t="s">
        <v>110</v>
      </c>
      <c r="C45" s="10">
        <v>6427.0353080300001</v>
      </c>
      <c r="D45" s="28">
        <v>7852.3850000000002</v>
      </c>
      <c r="E45" s="26">
        <v>10151.31</v>
      </c>
      <c r="F45" s="7"/>
      <c r="G45" s="26">
        <v>9970.0779999999995</v>
      </c>
      <c r="H45" s="26">
        <v>8662.0499999999993</v>
      </c>
    </row>
    <row r="46" spans="1:8" ht="38.25" x14ac:dyDescent="0.25">
      <c r="A46" s="18" t="s">
        <v>34</v>
      </c>
      <c r="B46" s="5" t="s">
        <v>111</v>
      </c>
      <c r="C46" s="10">
        <v>46.9</v>
      </c>
      <c r="D46" s="28">
        <v>0</v>
      </c>
      <c r="E46" s="26">
        <v>0</v>
      </c>
      <c r="F46" s="4"/>
      <c r="G46" s="26">
        <v>0</v>
      </c>
      <c r="H46" s="26">
        <v>0</v>
      </c>
    </row>
    <row r="47" spans="1:8" ht="25.5" x14ac:dyDescent="0.25">
      <c r="A47" s="16" t="s">
        <v>35</v>
      </c>
      <c r="B47" s="5" t="s">
        <v>112</v>
      </c>
      <c r="C47" s="10">
        <v>3888.1605686600001</v>
      </c>
      <c r="D47" s="28">
        <v>4875.4380000000001</v>
      </c>
      <c r="E47" s="26">
        <v>4321.4560000000001</v>
      </c>
      <c r="F47" s="7"/>
      <c r="G47" s="26">
        <v>3729.6770000000001</v>
      </c>
      <c r="H47" s="26">
        <v>3862.9690000000001</v>
      </c>
    </row>
    <row r="48" spans="1:8" ht="15.6" customHeight="1" x14ac:dyDescent="0.25">
      <c r="A48" s="77"/>
      <c r="B48" s="78"/>
      <c r="C48" s="78"/>
      <c r="D48" s="78"/>
      <c r="E48" s="78"/>
      <c r="F48" s="78"/>
      <c r="G48" s="1"/>
      <c r="H48" s="1"/>
    </row>
    <row r="49" spans="1:9" x14ac:dyDescent="0.25">
      <c r="A49" s="15" t="s">
        <v>36</v>
      </c>
      <c r="B49" s="6" t="s">
        <v>113</v>
      </c>
      <c r="C49" s="9">
        <f>C51+C53</f>
        <v>7209.5571528199998</v>
      </c>
      <c r="D49" s="27">
        <f>SUM(D50:D53)</f>
        <v>34259.858</v>
      </c>
      <c r="E49" s="9">
        <f>E51+E53+E52+E50</f>
        <v>17179.560999999998</v>
      </c>
      <c r="F49" s="3"/>
      <c r="G49" s="9">
        <f>G51+G53+G50</f>
        <v>11702.255000000001</v>
      </c>
      <c r="H49" s="9">
        <f>H51+H53+H50</f>
        <v>8595.862000000001</v>
      </c>
    </row>
    <row r="50" spans="1:9" ht="25.5" x14ac:dyDescent="0.25">
      <c r="A50" s="16" t="s">
        <v>174</v>
      </c>
      <c r="B50" s="5" t="s">
        <v>173</v>
      </c>
      <c r="C50" s="10">
        <v>0</v>
      </c>
      <c r="D50" s="28">
        <v>4165.7349999999997</v>
      </c>
      <c r="E50" s="26">
        <v>5411.75</v>
      </c>
      <c r="F50" s="3"/>
      <c r="G50" s="26">
        <v>5022.59</v>
      </c>
      <c r="H50" s="26">
        <v>4304.3829999999998</v>
      </c>
    </row>
    <row r="51" spans="1:9" ht="25.5" x14ac:dyDescent="0.25">
      <c r="A51" s="16" t="s">
        <v>37</v>
      </c>
      <c r="B51" s="5" t="s">
        <v>114</v>
      </c>
      <c r="C51" s="10">
        <v>27.633653690000003</v>
      </c>
      <c r="D51" s="28">
        <v>31.632999999999999</v>
      </c>
      <c r="E51" s="26">
        <v>33.335000000000001</v>
      </c>
      <c r="F51" s="7"/>
      <c r="G51" s="26">
        <v>34.183</v>
      </c>
      <c r="H51" s="26">
        <v>35.084000000000003</v>
      </c>
    </row>
    <row r="52" spans="1:9" ht="25.5" x14ac:dyDescent="0.25">
      <c r="A52" s="16" t="s">
        <v>176</v>
      </c>
      <c r="B52" s="5" t="s">
        <v>175</v>
      </c>
      <c r="C52" s="10">
        <v>0</v>
      </c>
      <c r="D52" s="28">
        <v>7.3250000000000002</v>
      </c>
      <c r="E52" s="26">
        <v>8.9</v>
      </c>
      <c r="F52" s="7"/>
      <c r="G52" s="26">
        <v>0</v>
      </c>
      <c r="H52" s="26">
        <v>0</v>
      </c>
    </row>
    <row r="53" spans="1:9" ht="25.5" x14ac:dyDescent="0.25">
      <c r="A53" s="16" t="s">
        <v>38</v>
      </c>
      <c r="B53" s="5" t="s">
        <v>115</v>
      </c>
      <c r="C53" s="10">
        <v>7181.92349913</v>
      </c>
      <c r="D53" s="28">
        <v>30055.165000000001</v>
      </c>
      <c r="E53" s="26">
        <v>11725.575999999999</v>
      </c>
      <c r="F53" s="7"/>
      <c r="G53" s="26">
        <v>6645.482</v>
      </c>
      <c r="H53" s="26">
        <v>4256.3950000000004</v>
      </c>
    </row>
    <row r="54" spans="1:9" x14ac:dyDescent="0.25">
      <c r="A54" s="77"/>
      <c r="B54" s="78"/>
      <c r="C54" s="78"/>
      <c r="D54" s="78"/>
      <c r="E54" s="78"/>
      <c r="F54" s="78"/>
      <c r="G54" s="26"/>
      <c r="H54" s="1"/>
    </row>
    <row r="55" spans="1:9" x14ac:dyDescent="0.25">
      <c r="A55" s="15" t="s">
        <v>39</v>
      </c>
      <c r="B55" s="6" t="s">
        <v>116</v>
      </c>
      <c r="C55" s="9">
        <f>SUM(C56:C64)</f>
        <v>136754.76961727004</v>
      </c>
      <c r="D55" s="27">
        <f t="shared" ref="D55:E55" si="9">SUM(D56:D64)</f>
        <v>153752.78699999998</v>
      </c>
      <c r="E55" s="9">
        <f t="shared" si="9"/>
        <v>174931.96300000002</v>
      </c>
      <c r="F55" s="3"/>
      <c r="G55" s="9">
        <f t="shared" ref="G55:H55" si="10">SUM(G56:G64)</f>
        <v>179006.51600000003</v>
      </c>
      <c r="H55" s="9">
        <f t="shared" si="10"/>
        <v>161101.41</v>
      </c>
    </row>
    <row r="56" spans="1:9" x14ac:dyDescent="0.25">
      <c r="A56" s="16" t="s">
        <v>40</v>
      </c>
      <c r="B56" s="5" t="s">
        <v>117</v>
      </c>
      <c r="C56" s="10">
        <v>41718.99045125</v>
      </c>
      <c r="D56" s="28">
        <v>43179.637000000002</v>
      </c>
      <c r="E56" s="26">
        <v>45904.154000000002</v>
      </c>
      <c r="F56" s="7"/>
      <c r="G56" s="26">
        <v>48367.125999999997</v>
      </c>
      <c r="H56" s="26">
        <v>47058.057000000001</v>
      </c>
    </row>
    <row r="57" spans="1:9" x14ac:dyDescent="0.25">
      <c r="A57" s="16" t="s">
        <v>41</v>
      </c>
      <c r="B57" s="5" t="s">
        <v>118</v>
      </c>
      <c r="C57" s="10">
        <v>71340.525902070003</v>
      </c>
      <c r="D57" s="28">
        <v>84001.48</v>
      </c>
      <c r="E57" s="26">
        <v>102462.34</v>
      </c>
      <c r="F57" s="7"/>
      <c r="G57" s="26">
        <v>104921.281</v>
      </c>
      <c r="H57" s="26">
        <v>88274.566999999995</v>
      </c>
      <c r="I57" s="30"/>
    </row>
    <row r="58" spans="1:9" x14ac:dyDescent="0.25">
      <c r="A58" s="16" t="s">
        <v>42</v>
      </c>
      <c r="B58" s="5" t="s">
        <v>119</v>
      </c>
      <c r="C58" s="10">
        <v>376.33261686000003</v>
      </c>
      <c r="D58" s="28">
        <v>1516.6320000000001</v>
      </c>
      <c r="E58" s="26">
        <v>940.64</v>
      </c>
      <c r="F58" s="7"/>
      <c r="G58" s="26">
        <v>1163.133</v>
      </c>
      <c r="H58" s="26">
        <v>1174.3430000000001</v>
      </c>
    </row>
    <row r="59" spans="1:9" x14ac:dyDescent="0.25">
      <c r="A59" s="16" t="s">
        <v>43</v>
      </c>
      <c r="B59" s="5" t="s">
        <v>120</v>
      </c>
      <c r="C59" s="10">
        <v>11474.492885399999</v>
      </c>
      <c r="D59" s="28">
        <v>12301.293</v>
      </c>
      <c r="E59" s="26">
        <v>12902.85</v>
      </c>
      <c r="F59" s="7"/>
      <c r="G59" s="26">
        <v>12610.342000000001</v>
      </c>
      <c r="H59" s="26">
        <v>12472.107</v>
      </c>
    </row>
    <row r="60" spans="1:9" ht="41.25" customHeight="1" x14ac:dyDescent="0.25">
      <c r="A60" s="16" t="s">
        <v>44</v>
      </c>
      <c r="B60" s="5" t="s">
        <v>121</v>
      </c>
      <c r="C60" s="10">
        <v>631.40981223000006</v>
      </c>
      <c r="D60" s="28">
        <v>406.55399999999997</v>
      </c>
      <c r="E60" s="26">
        <v>543.71</v>
      </c>
      <c r="F60" s="7"/>
      <c r="G60" s="26">
        <v>544.07000000000005</v>
      </c>
      <c r="H60" s="26">
        <v>544.33199999999999</v>
      </c>
    </row>
    <row r="61" spans="1:9" x14ac:dyDescent="0.25">
      <c r="A61" s="16" t="s">
        <v>45</v>
      </c>
      <c r="B61" s="5" t="s">
        <v>122</v>
      </c>
      <c r="C61" s="10">
        <v>6283.7997312000007</v>
      </c>
      <c r="D61" s="28">
        <v>6774.0730000000003</v>
      </c>
      <c r="E61" s="26">
        <v>6566.759</v>
      </c>
      <c r="F61" s="7"/>
      <c r="G61" s="26">
        <v>6796.6210000000001</v>
      </c>
      <c r="H61" s="26">
        <v>6952.357</v>
      </c>
    </row>
    <row r="62" spans="1:9" x14ac:dyDescent="0.25">
      <c r="A62" s="16" t="s">
        <v>46</v>
      </c>
      <c r="B62" s="5" t="s">
        <v>123</v>
      </c>
      <c r="C62" s="10">
        <v>157.2024955</v>
      </c>
      <c r="D62" s="28">
        <v>224.822</v>
      </c>
      <c r="E62" s="26">
        <v>228.25700000000001</v>
      </c>
      <c r="F62" s="7"/>
      <c r="G62" s="26">
        <v>228.25700000000001</v>
      </c>
      <c r="H62" s="26">
        <v>228.25700000000001</v>
      </c>
    </row>
    <row r="63" spans="1:9" ht="24" x14ac:dyDescent="0.25">
      <c r="A63" s="19" t="s">
        <v>169</v>
      </c>
      <c r="B63" s="5" t="s">
        <v>170</v>
      </c>
      <c r="C63" s="10">
        <v>1.1000000000000001</v>
      </c>
      <c r="D63" s="28">
        <v>0</v>
      </c>
      <c r="E63" s="26">
        <v>0</v>
      </c>
      <c r="F63" s="7"/>
      <c r="G63" s="26">
        <v>0</v>
      </c>
      <c r="H63" s="26">
        <v>0</v>
      </c>
    </row>
    <row r="64" spans="1:9" x14ac:dyDescent="0.25">
      <c r="A64" s="16" t="s">
        <v>47</v>
      </c>
      <c r="B64" s="5" t="s">
        <v>124</v>
      </c>
      <c r="C64" s="10">
        <v>4770.9157227599999</v>
      </c>
      <c r="D64" s="28">
        <v>5348.2960000000003</v>
      </c>
      <c r="E64" s="26">
        <v>5383.2529999999997</v>
      </c>
      <c r="F64" s="7"/>
      <c r="G64" s="26">
        <v>4375.6859999999997</v>
      </c>
      <c r="H64" s="26">
        <v>4397.3900000000003</v>
      </c>
    </row>
    <row r="65" spans="1:8" ht="15.6" customHeight="1" x14ac:dyDescent="0.25">
      <c r="A65" s="77"/>
      <c r="B65" s="78"/>
      <c r="C65" s="78"/>
      <c r="D65" s="78"/>
      <c r="E65" s="78"/>
      <c r="F65" s="78"/>
      <c r="G65" s="1"/>
      <c r="H65" s="1"/>
    </row>
    <row r="66" spans="1:8" x14ac:dyDescent="0.25">
      <c r="A66" s="15" t="s">
        <v>159</v>
      </c>
      <c r="B66" s="6" t="s">
        <v>125</v>
      </c>
      <c r="C66" s="9">
        <f>C67+C70</f>
        <v>7784.8501397300006</v>
      </c>
      <c r="D66" s="27">
        <f>SUM(D67:D70)</f>
        <v>6582.6110000000008</v>
      </c>
      <c r="E66" s="9">
        <f>E67+E70+E68+E69</f>
        <v>6542.8</v>
      </c>
      <c r="F66" s="3"/>
      <c r="G66" s="9">
        <f>G67+G70+G68</f>
        <v>6234.3469999999998</v>
      </c>
      <c r="H66" s="9">
        <f>H67+H70+H68</f>
        <v>4853.1409999999996</v>
      </c>
    </row>
    <row r="67" spans="1:8" x14ac:dyDescent="0.25">
      <c r="A67" s="16" t="s">
        <v>48</v>
      </c>
      <c r="B67" s="5" t="s">
        <v>126</v>
      </c>
      <c r="C67" s="10">
        <v>7550.6220997700002</v>
      </c>
      <c r="D67" s="28">
        <v>6307.43</v>
      </c>
      <c r="E67" s="26">
        <v>6335.8119999999999</v>
      </c>
      <c r="F67" s="7"/>
      <c r="G67" s="26">
        <v>6030.9639999999999</v>
      </c>
      <c r="H67" s="26">
        <v>4648.7299999999996</v>
      </c>
    </row>
    <row r="68" spans="1:8" x14ac:dyDescent="0.25">
      <c r="A68" s="20" t="s">
        <v>165</v>
      </c>
      <c r="B68" s="5" t="s">
        <v>166</v>
      </c>
      <c r="C68" s="10">
        <v>0</v>
      </c>
      <c r="D68" s="28">
        <v>30</v>
      </c>
      <c r="E68" s="26">
        <v>20</v>
      </c>
      <c r="F68" s="7"/>
      <c r="G68" s="26">
        <v>20</v>
      </c>
      <c r="H68" s="26">
        <v>20</v>
      </c>
    </row>
    <row r="69" spans="1:8" ht="25.5" x14ac:dyDescent="0.25">
      <c r="A69" s="20" t="s">
        <v>167</v>
      </c>
      <c r="B69" s="5" t="s">
        <v>168</v>
      </c>
      <c r="C69" s="10">
        <v>0</v>
      </c>
      <c r="D69" s="28">
        <v>8.0459999999999994</v>
      </c>
      <c r="E69" s="26">
        <v>4.3440000000000003</v>
      </c>
      <c r="F69" s="7"/>
      <c r="G69" s="26">
        <v>0</v>
      </c>
      <c r="H69" s="26">
        <v>0</v>
      </c>
    </row>
    <row r="70" spans="1:8" ht="25.5" x14ac:dyDescent="0.25">
      <c r="A70" s="16" t="s">
        <v>158</v>
      </c>
      <c r="B70" s="5" t="s">
        <v>127</v>
      </c>
      <c r="C70" s="10">
        <v>234.22803995999999</v>
      </c>
      <c r="D70" s="28">
        <v>237.13499999999999</v>
      </c>
      <c r="E70" s="26">
        <v>182.64400000000001</v>
      </c>
      <c r="F70" s="7"/>
      <c r="G70" s="26">
        <v>183.38300000000001</v>
      </c>
      <c r="H70" s="26">
        <v>184.411</v>
      </c>
    </row>
    <row r="71" spans="1:8" x14ac:dyDescent="0.25">
      <c r="A71" s="86"/>
      <c r="B71" s="87"/>
      <c r="C71" s="87"/>
      <c r="D71" s="87"/>
      <c r="E71" s="87"/>
      <c r="F71" s="87"/>
      <c r="G71" s="1"/>
      <c r="H71" s="1"/>
    </row>
    <row r="72" spans="1:8" x14ac:dyDescent="0.25">
      <c r="A72" s="15" t="s">
        <v>49</v>
      </c>
      <c r="B72" s="6" t="s">
        <v>128</v>
      </c>
      <c r="C72" s="9">
        <f>SUM(C73:C79)</f>
        <v>80108.326886739989</v>
      </c>
      <c r="D72" s="27">
        <f t="shared" ref="D72:E72" si="11">SUM(D73:D79)</f>
        <v>92980.939000000013</v>
      </c>
      <c r="E72" s="9">
        <f t="shared" si="11"/>
        <v>79007.714999999997</v>
      </c>
      <c r="F72" s="3"/>
      <c r="G72" s="9">
        <f t="shared" ref="G72:H72" si="12">SUM(G73:G79)</f>
        <v>71105.226999999999</v>
      </c>
      <c r="H72" s="9">
        <f t="shared" si="12"/>
        <v>71163.396000000008</v>
      </c>
    </row>
    <row r="73" spans="1:8" x14ac:dyDescent="0.25">
      <c r="A73" s="16" t="s">
        <v>50</v>
      </c>
      <c r="B73" s="5" t="s">
        <v>129</v>
      </c>
      <c r="C73" s="10">
        <v>30528.475434759996</v>
      </c>
      <c r="D73" s="28">
        <v>25674.257000000001</v>
      </c>
      <c r="E73" s="26">
        <v>26752.027999999998</v>
      </c>
      <c r="F73" s="7"/>
      <c r="G73" s="26">
        <v>29269.457999999999</v>
      </c>
      <c r="H73" s="26">
        <v>30607.827000000001</v>
      </c>
    </row>
    <row r="74" spans="1:8" x14ac:dyDescent="0.25">
      <c r="A74" s="16" t="s">
        <v>51</v>
      </c>
      <c r="B74" s="5" t="s">
        <v>130</v>
      </c>
      <c r="C74" s="10">
        <v>14067.773894200001</v>
      </c>
      <c r="D74" s="28">
        <v>18572.502</v>
      </c>
      <c r="E74" s="26">
        <v>15496.21</v>
      </c>
      <c r="F74" s="7"/>
      <c r="G74" s="26">
        <v>17717.216</v>
      </c>
      <c r="H74" s="26">
        <v>18123.358</v>
      </c>
    </row>
    <row r="75" spans="1:8" x14ac:dyDescent="0.25">
      <c r="A75" s="16" t="s">
        <v>52</v>
      </c>
      <c r="B75" s="5" t="s">
        <v>131</v>
      </c>
      <c r="C75" s="10">
        <v>1332.2326242700001</v>
      </c>
      <c r="D75" s="28">
        <v>1012.104</v>
      </c>
      <c r="E75" s="26">
        <v>801.94600000000003</v>
      </c>
      <c r="F75" s="7"/>
      <c r="G75" s="26">
        <v>816.36199999999997</v>
      </c>
      <c r="H75" s="26">
        <v>844.495</v>
      </c>
    </row>
    <row r="76" spans="1:8" x14ac:dyDescent="0.25">
      <c r="A76" s="21" t="s">
        <v>53</v>
      </c>
      <c r="B76" s="5" t="s">
        <v>132</v>
      </c>
      <c r="C76" s="10">
        <v>1152.5402316500001</v>
      </c>
      <c r="D76" s="28">
        <v>1207.2529999999999</v>
      </c>
      <c r="E76" s="26">
        <v>1350.14</v>
      </c>
      <c r="F76" s="7"/>
      <c r="G76" s="26">
        <v>1356.0429999999999</v>
      </c>
      <c r="H76" s="26">
        <v>1357.114</v>
      </c>
    </row>
    <row r="77" spans="1:8" ht="38.25" x14ac:dyDescent="0.25">
      <c r="A77" s="16" t="s">
        <v>54</v>
      </c>
      <c r="B77" s="5" t="s">
        <v>133</v>
      </c>
      <c r="C77" s="10">
        <v>752.63823000000002</v>
      </c>
      <c r="D77" s="28">
        <v>828.28599999999994</v>
      </c>
      <c r="E77" s="26">
        <v>860.71799999999996</v>
      </c>
      <c r="F77" s="7"/>
      <c r="G77" s="26">
        <v>860.71799999999996</v>
      </c>
      <c r="H77" s="26">
        <v>860.71799999999996</v>
      </c>
    </row>
    <row r="78" spans="1:8" ht="25.5" x14ac:dyDescent="0.25">
      <c r="A78" s="16" t="s">
        <v>55</v>
      </c>
      <c r="B78" s="5" t="s">
        <v>134</v>
      </c>
      <c r="C78" s="10">
        <v>465.34093274000003</v>
      </c>
      <c r="D78" s="28">
        <v>471.00200000000001</v>
      </c>
      <c r="E78" s="26">
        <v>636.14499999999998</v>
      </c>
      <c r="F78" s="7"/>
      <c r="G78" s="26">
        <v>636.14499999999998</v>
      </c>
      <c r="H78" s="26">
        <v>636.14499999999998</v>
      </c>
    </row>
    <row r="79" spans="1:8" ht="25.5" x14ac:dyDescent="0.25">
      <c r="A79" s="16" t="s">
        <v>56</v>
      </c>
      <c r="B79" s="5" t="s">
        <v>135</v>
      </c>
      <c r="C79" s="10">
        <v>31809.32553912</v>
      </c>
      <c r="D79" s="28">
        <v>45215.535000000003</v>
      </c>
      <c r="E79" s="26">
        <v>33110.527999999998</v>
      </c>
      <c r="F79" s="7"/>
      <c r="G79" s="26">
        <v>20449.285</v>
      </c>
      <c r="H79" s="26">
        <v>18733.739000000001</v>
      </c>
    </row>
    <row r="80" spans="1:8" x14ac:dyDescent="0.25">
      <c r="A80" s="86"/>
      <c r="B80" s="87"/>
      <c r="C80" s="87"/>
      <c r="D80" s="87"/>
      <c r="E80" s="87"/>
      <c r="F80" s="87"/>
      <c r="G80" s="1"/>
      <c r="H80" s="1"/>
    </row>
    <row r="81" spans="1:8" x14ac:dyDescent="0.25">
      <c r="A81" s="15" t="s">
        <v>57</v>
      </c>
      <c r="B81" s="6" t="s">
        <v>136</v>
      </c>
      <c r="C81" s="9">
        <f>SUM(C82:C86)</f>
        <v>124708.12575012</v>
      </c>
      <c r="D81" s="27">
        <f t="shared" ref="D81:E81" si="13">SUM(D82:D86)</f>
        <v>154425.014</v>
      </c>
      <c r="E81" s="9">
        <f t="shared" si="13"/>
        <v>166302.65399999998</v>
      </c>
      <c r="F81" s="3"/>
      <c r="G81" s="9">
        <f t="shared" ref="G81" si="14">SUM(G82:G86)</f>
        <v>169522.69200000001</v>
      </c>
      <c r="H81" s="9">
        <f t="shared" ref="H81" si="15">SUM(H82:H86)</f>
        <v>168812.777</v>
      </c>
    </row>
    <row r="82" spans="1:8" x14ac:dyDescent="0.25">
      <c r="A82" s="16" t="s">
        <v>58</v>
      </c>
      <c r="B82" s="5" t="s">
        <v>137</v>
      </c>
      <c r="C82" s="10">
        <v>528.33291065000003</v>
      </c>
      <c r="D82" s="28">
        <v>600.72799999999995</v>
      </c>
      <c r="E82" s="26">
        <v>637.47199999999998</v>
      </c>
      <c r="F82" s="7"/>
      <c r="G82" s="26">
        <v>637.89099999999996</v>
      </c>
      <c r="H82" s="26">
        <v>637.89099999999996</v>
      </c>
    </row>
    <row r="83" spans="1:8" x14ac:dyDescent="0.25">
      <c r="A83" s="16" t="s">
        <v>59</v>
      </c>
      <c r="B83" s="5" t="s">
        <v>138</v>
      </c>
      <c r="C83" s="10">
        <v>15265.58031623</v>
      </c>
      <c r="D83" s="28">
        <v>17282.627</v>
      </c>
      <c r="E83" s="26">
        <v>19935.704000000002</v>
      </c>
      <c r="F83" s="7"/>
      <c r="G83" s="26">
        <v>21831.307000000001</v>
      </c>
      <c r="H83" s="26">
        <v>20959.026000000002</v>
      </c>
    </row>
    <row r="84" spans="1:8" x14ac:dyDescent="0.25">
      <c r="A84" s="16" t="s">
        <v>60</v>
      </c>
      <c r="B84" s="5" t="s">
        <v>139</v>
      </c>
      <c r="C84" s="10">
        <v>92648.624156360005</v>
      </c>
      <c r="D84" s="28">
        <v>118868.42</v>
      </c>
      <c r="E84" s="26">
        <v>127430.156</v>
      </c>
      <c r="F84" s="7"/>
      <c r="G84" s="26">
        <v>128731.202</v>
      </c>
      <c r="H84" s="26">
        <v>128788.22100000001</v>
      </c>
    </row>
    <row r="85" spans="1:8" x14ac:dyDescent="0.25">
      <c r="A85" s="18" t="s">
        <v>61</v>
      </c>
      <c r="B85" s="5" t="s">
        <v>140</v>
      </c>
      <c r="C85" s="10">
        <v>12953.67264008</v>
      </c>
      <c r="D85" s="28">
        <v>13960.611999999999</v>
      </c>
      <c r="E85" s="26">
        <v>14950.468000000001</v>
      </c>
      <c r="F85" s="4"/>
      <c r="G85" s="26">
        <v>14998.477000000001</v>
      </c>
      <c r="H85" s="26">
        <v>15152.319</v>
      </c>
    </row>
    <row r="86" spans="1:8" ht="25.5" x14ac:dyDescent="0.25">
      <c r="A86" s="16" t="s">
        <v>62</v>
      </c>
      <c r="B86" s="5" t="s">
        <v>141</v>
      </c>
      <c r="C86" s="10">
        <v>3311.9157268000004</v>
      </c>
      <c r="D86" s="28">
        <v>3712.627</v>
      </c>
      <c r="E86" s="26">
        <v>3348.8539999999998</v>
      </c>
      <c r="F86" s="4"/>
      <c r="G86" s="26">
        <v>3323.8150000000001</v>
      </c>
      <c r="H86" s="26">
        <v>3275.32</v>
      </c>
    </row>
    <row r="87" spans="1:8" x14ac:dyDescent="0.25">
      <c r="A87" s="77"/>
      <c r="B87" s="78"/>
      <c r="C87" s="78"/>
      <c r="D87" s="78"/>
      <c r="E87" s="78"/>
      <c r="F87" s="78"/>
      <c r="G87" s="1"/>
      <c r="H87" s="1"/>
    </row>
    <row r="88" spans="1:8" x14ac:dyDescent="0.25">
      <c r="A88" s="15" t="s">
        <v>63</v>
      </c>
      <c r="B88" s="6" t="s">
        <v>142</v>
      </c>
      <c r="C88" s="9">
        <f>SUM(C89:C92)</f>
        <v>8406.5778870699996</v>
      </c>
      <c r="D88" s="27">
        <f t="shared" ref="D88:E88" si="16">SUM(D89:D92)</f>
        <v>9504.0859999999993</v>
      </c>
      <c r="E88" s="9">
        <f t="shared" si="16"/>
        <v>9418.89</v>
      </c>
      <c r="F88" s="3"/>
      <c r="G88" s="9">
        <f t="shared" ref="G88:H88" si="17">SUM(G89:G92)</f>
        <v>10582.028999999999</v>
      </c>
      <c r="H88" s="9">
        <f t="shared" si="17"/>
        <v>9092.4290000000001</v>
      </c>
    </row>
    <row r="89" spans="1:8" x14ac:dyDescent="0.25">
      <c r="A89" s="16" t="s">
        <v>64</v>
      </c>
      <c r="B89" s="5" t="s">
        <v>143</v>
      </c>
      <c r="C89" s="10">
        <v>1835.41700096</v>
      </c>
      <c r="D89" s="28">
        <v>2358.328</v>
      </c>
      <c r="E89" s="26">
        <v>2061.09</v>
      </c>
      <c r="F89" s="4"/>
      <c r="G89" s="26">
        <v>3795.96</v>
      </c>
      <c r="H89" s="26">
        <v>2458.5390000000002</v>
      </c>
    </row>
    <row r="90" spans="1:8" x14ac:dyDescent="0.25">
      <c r="A90" s="16" t="s">
        <v>65</v>
      </c>
      <c r="B90" s="5" t="s">
        <v>144</v>
      </c>
      <c r="C90" s="10">
        <v>874.73630310999999</v>
      </c>
      <c r="D90" s="28">
        <v>1224.0309999999999</v>
      </c>
      <c r="E90" s="26">
        <v>1016.726</v>
      </c>
      <c r="F90" s="4"/>
      <c r="G90" s="26">
        <v>311.90600000000001</v>
      </c>
      <c r="H90" s="26">
        <v>199.76300000000001</v>
      </c>
    </row>
    <row r="91" spans="1:8" x14ac:dyDescent="0.25">
      <c r="A91" s="16" t="s">
        <v>66</v>
      </c>
      <c r="B91" s="5" t="s">
        <v>145</v>
      </c>
      <c r="C91" s="10">
        <v>5534.2488947399997</v>
      </c>
      <c r="D91" s="28">
        <v>5740.1220000000003</v>
      </c>
      <c r="E91" s="26">
        <v>6180.201</v>
      </c>
      <c r="F91" s="4"/>
      <c r="G91" s="26">
        <v>6313.3239999999996</v>
      </c>
      <c r="H91" s="26">
        <v>6273.4970000000003</v>
      </c>
    </row>
    <row r="92" spans="1:8" ht="25.5" x14ac:dyDescent="0.25">
      <c r="A92" s="16" t="s">
        <v>67</v>
      </c>
      <c r="B92" s="5" t="s">
        <v>146</v>
      </c>
      <c r="C92" s="10">
        <v>162.17568825999999</v>
      </c>
      <c r="D92" s="28">
        <v>181.60499999999999</v>
      </c>
      <c r="E92" s="26">
        <v>160.87299999999999</v>
      </c>
      <c r="F92" s="4"/>
      <c r="G92" s="26">
        <v>160.839</v>
      </c>
      <c r="H92" s="26">
        <v>160.63</v>
      </c>
    </row>
    <row r="93" spans="1:8" x14ac:dyDescent="0.25">
      <c r="A93" s="77"/>
      <c r="B93" s="78"/>
      <c r="C93" s="78"/>
      <c r="D93" s="78"/>
      <c r="E93" s="78"/>
      <c r="F93" s="78"/>
      <c r="G93" s="1"/>
      <c r="H93" s="1"/>
    </row>
    <row r="94" spans="1:8" x14ac:dyDescent="0.25">
      <c r="A94" s="15" t="s">
        <v>68</v>
      </c>
      <c r="B94" s="6" t="s">
        <v>147</v>
      </c>
      <c r="C94" s="9">
        <f>SUM(C95:C97)</f>
        <v>3816.8211589099997</v>
      </c>
      <c r="D94" s="27">
        <f t="shared" ref="D94:E94" si="18">SUM(D95:D97)</f>
        <v>4097.8040000000001</v>
      </c>
      <c r="E94" s="9">
        <f t="shared" si="18"/>
        <v>3918.3440000000001</v>
      </c>
      <c r="F94" s="3"/>
      <c r="G94" s="9">
        <f t="shared" ref="G94" si="19">SUM(G95:G97)</f>
        <v>3788.732</v>
      </c>
      <c r="H94" s="9">
        <f t="shared" ref="H94" si="20">SUM(H95:H97)</f>
        <v>3772.3500000000004</v>
      </c>
    </row>
    <row r="95" spans="1:8" x14ac:dyDescent="0.25">
      <c r="A95" s="16" t="s">
        <v>69</v>
      </c>
      <c r="B95" s="5" t="s">
        <v>148</v>
      </c>
      <c r="C95" s="10">
        <v>124.806</v>
      </c>
      <c r="D95" s="28">
        <v>159.321</v>
      </c>
      <c r="E95" s="26">
        <v>137.4</v>
      </c>
      <c r="F95" s="4"/>
      <c r="G95" s="26">
        <v>129.15600000000001</v>
      </c>
      <c r="H95" s="26">
        <v>129.15600000000001</v>
      </c>
    </row>
    <row r="96" spans="1:8" x14ac:dyDescent="0.25">
      <c r="A96" s="16" t="s">
        <v>70</v>
      </c>
      <c r="B96" s="5" t="s">
        <v>149</v>
      </c>
      <c r="C96" s="10">
        <v>547.29011000000003</v>
      </c>
      <c r="D96" s="28">
        <v>585.952</v>
      </c>
      <c r="E96" s="26">
        <v>629.83100000000002</v>
      </c>
      <c r="F96" s="4"/>
      <c r="G96" s="26">
        <v>514.47699999999998</v>
      </c>
      <c r="H96" s="26">
        <v>506.37599999999998</v>
      </c>
    </row>
    <row r="97" spans="1:8" ht="25.5" x14ac:dyDescent="0.25">
      <c r="A97" s="16" t="s">
        <v>71</v>
      </c>
      <c r="B97" s="5" t="s">
        <v>150</v>
      </c>
      <c r="C97" s="10">
        <v>3144.7250489099997</v>
      </c>
      <c r="D97" s="28">
        <v>3352.5309999999999</v>
      </c>
      <c r="E97" s="26">
        <v>3151.1129999999998</v>
      </c>
      <c r="F97" s="4"/>
      <c r="G97" s="26">
        <v>3145.0990000000002</v>
      </c>
      <c r="H97" s="26">
        <v>3136.8180000000002</v>
      </c>
    </row>
    <row r="98" spans="1:8" x14ac:dyDescent="0.25">
      <c r="A98" s="77"/>
      <c r="B98" s="78"/>
      <c r="C98" s="78"/>
      <c r="D98" s="78"/>
      <c r="E98" s="78"/>
      <c r="F98" s="78"/>
      <c r="G98" s="1"/>
      <c r="H98" s="1"/>
    </row>
    <row r="99" spans="1:8" ht="25.5" x14ac:dyDescent="0.25">
      <c r="A99" s="15" t="s">
        <v>72</v>
      </c>
      <c r="B99" s="6" t="s">
        <v>151</v>
      </c>
      <c r="C99" s="9">
        <f>C100</f>
        <v>6164.2325921199999</v>
      </c>
      <c r="D99" s="27">
        <f t="shared" ref="D99:E99" si="21">D100</f>
        <v>9818.2369999999992</v>
      </c>
      <c r="E99" s="9">
        <f t="shared" si="21"/>
        <v>13755.584999999999</v>
      </c>
      <c r="F99" s="3"/>
      <c r="G99" s="9">
        <f t="shared" ref="G99:H99" si="22">G100</f>
        <v>20239.440999999999</v>
      </c>
      <c r="H99" s="9">
        <f t="shared" si="22"/>
        <v>24788.941999999999</v>
      </c>
    </row>
    <row r="100" spans="1:8" ht="25.5" x14ac:dyDescent="0.25">
      <c r="A100" s="16" t="s">
        <v>73</v>
      </c>
      <c r="B100" s="5" t="s">
        <v>152</v>
      </c>
      <c r="C100" s="10">
        <v>6164.2325921199999</v>
      </c>
      <c r="D100" s="33">
        <v>9818.2369999999992</v>
      </c>
      <c r="E100" s="26">
        <v>13755.584999999999</v>
      </c>
      <c r="F100" s="4"/>
      <c r="G100" s="26">
        <v>20239.440999999999</v>
      </c>
      <c r="H100" s="26">
        <v>24788.941999999999</v>
      </c>
    </row>
    <row r="101" spans="1:8" x14ac:dyDescent="0.25">
      <c r="A101" s="77"/>
      <c r="B101" s="78"/>
      <c r="C101" s="78"/>
      <c r="D101" s="78"/>
      <c r="E101" s="78"/>
      <c r="F101" s="78"/>
      <c r="G101" s="1"/>
      <c r="H101" s="1"/>
    </row>
    <row r="102" spans="1:8" ht="38.25" x14ac:dyDescent="0.25">
      <c r="A102" s="15" t="s">
        <v>160</v>
      </c>
      <c r="B102" s="6" t="s">
        <v>153</v>
      </c>
      <c r="C102" s="9">
        <f>SUM(C103:C105)</f>
        <v>10097.496221269999</v>
      </c>
      <c r="D102" s="27">
        <f t="shared" ref="D102:E102" si="23">SUM(D103:D105)</f>
        <v>9944.241</v>
      </c>
      <c r="E102" s="9">
        <f t="shared" si="23"/>
        <v>6194.8469999999998</v>
      </c>
      <c r="F102" s="3"/>
      <c r="G102" s="9">
        <f t="shared" ref="G102:H102" si="24">SUM(G103:G105)</f>
        <v>8589.9029999999984</v>
      </c>
      <c r="H102" s="9">
        <f t="shared" si="24"/>
        <v>13332.478999999999</v>
      </c>
    </row>
    <row r="103" spans="1:8" ht="51" x14ac:dyDescent="0.25">
      <c r="A103" s="16" t="s">
        <v>74</v>
      </c>
      <c r="B103" s="5" t="s">
        <v>154</v>
      </c>
      <c r="C103" s="10">
        <v>6180.4581452499997</v>
      </c>
      <c r="D103" s="28">
        <v>3501.8910000000001</v>
      </c>
      <c r="E103" s="26">
        <v>4587.3630000000003</v>
      </c>
      <c r="F103" s="4"/>
      <c r="G103" s="26">
        <v>7005.9769999999999</v>
      </c>
      <c r="H103" s="26">
        <v>11767.148999999999</v>
      </c>
    </row>
    <row r="104" spans="1:8" x14ac:dyDescent="0.25">
      <c r="A104" s="21" t="s">
        <v>75</v>
      </c>
      <c r="B104" s="5" t="s">
        <v>155</v>
      </c>
      <c r="C104" s="10">
        <v>238.59399999999999</v>
      </c>
      <c r="D104" s="28">
        <v>237.05199999999999</v>
      </c>
      <c r="E104" s="26">
        <v>1268.752</v>
      </c>
      <c r="F104" s="4"/>
      <c r="G104" s="26">
        <v>1240.546</v>
      </c>
      <c r="H104" s="26">
        <v>1226.021</v>
      </c>
    </row>
    <row r="105" spans="1:8" ht="25.5" x14ac:dyDescent="0.25">
      <c r="A105" s="16" t="s">
        <v>76</v>
      </c>
      <c r="B105" s="5" t="s">
        <v>156</v>
      </c>
      <c r="C105" s="10">
        <v>3678.44407602</v>
      </c>
      <c r="D105" s="28">
        <v>6205.2979999999998</v>
      </c>
      <c r="E105" s="26">
        <v>338.73200000000003</v>
      </c>
      <c r="F105" s="4"/>
      <c r="G105" s="26">
        <v>343.38</v>
      </c>
      <c r="H105" s="26">
        <v>339.30900000000003</v>
      </c>
    </row>
    <row r="106" spans="1:8" x14ac:dyDescent="0.25">
      <c r="A106" s="77"/>
      <c r="B106" s="78"/>
      <c r="C106" s="78"/>
      <c r="D106" s="78"/>
      <c r="E106" s="78"/>
      <c r="F106" s="78"/>
      <c r="G106" s="1"/>
      <c r="H106" s="1"/>
    </row>
    <row r="107" spans="1:8" ht="15.75" thickBot="1" x14ac:dyDescent="0.3">
      <c r="A107" s="22" t="s">
        <v>77</v>
      </c>
      <c r="B107" s="23"/>
      <c r="C107" s="24">
        <f>C7+C20+C24+C29+C42+C49+C55+C66+C72+C81+C88+C94+C99+C102</f>
        <v>540414.94490091002</v>
      </c>
      <c r="D107" s="29">
        <f t="shared" ref="D107:E107" si="25">D7+D20+D24+D29+D42+D49+D55+D66+D72+D81+D88+D94+D99+D102</f>
        <v>693107.33299999998</v>
      </c>
      <c r="E107" s="24">
        <f t="shared" si="25"/>
        <v>673269.30199999991</v>
      </c>
      <c r="F107" s="25"/>
      <c r="G107" s="24">
        <f>G7+G20+G24+G29+G42+G49+G55+G66+G72+G81+G88+G94+G99+G102</f>
        <v>694612.79300000006</v>
      </c>
      <c r="H107" s="24">
        <f>H7+H20+H24+H29+H42+H49+H55+H66+H72+H81+H88+H94+H99+H102</f>
        <v>674896.22000000009</v>
      </c>
    </row>
  </sheetData>
  <mergeCells count="21">
    <mergeCell ref="A98:F98"/>
    <mergeCell ref="A101:F101"/>
    <mergeCell ref="A106:F106"/>
    <mergeCell ref="E3:H4"/>
    <mergeCell ref="A54:F54"/>
    <mergeCell ref="A65:F65"/>
    <mergeCell ref="A71:F71"/>
    <mergeCell ref="A80:F80"/>
    <mergeCell ref="A87:F87"/>
    <mergeCell ref="A93:F93"/>
    <mergeCell ref="A6:H6"/>
    <mergeCell ref="A19:F19"/>
    <mergeCell ref="A23:F23"/>
    <mergeCell ref="A28:F28"/>
    <mergeCell ref="A41:F41"/>
    <mergeCell ref="A48:F48"/>
    <mergeCell ref="A1:H1"/>
    <mergeCell ref="A3:A5"/>
    <mergeCell ref="B3:B5"/>
    <mergeCell ref="C3:C5"/>
    <mergeCell ref="D3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2025-11-18T09:39:19Z</dcterms:modified>
</cp:coreProperties>
</file>